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shCox\Desktop\DCS Detent Calculation Spreadsheet\Working Folder\"/>
    </mc:Choice>
  </mc:AlternateContent>
  <xr:revisionPtr revIDLastSave="0" documentId="13_ncr:1_{6932BD8C-1882-4ED6-8E87-5B95F23D7121}" xr6:coauthVersionLast="46" xr6:coauthVersionMax="46" xr10:uidLastSave="{00000000-0000-0000-0000-000000000000}"/>
  <bookViews>
    <workbookView xWindow="28680" yWindow="-120" windowWidth="29040" windowHeight="15990" activeTab="10" xr2:uid="{50FA954E-3143-4089-B41F-419AC9D42C03}"/>
  </bookViews>
  <sheets>
    <sheet name="AJS37" sheetId="19" r:id="rId1"/>
    <sheet name="F-14" sheetId="18" r:id="rId2"/>
    <sheet name="F-15C" sheetId="17" r:id="rId3"/>
    <sheet name="F-16C" sheetId="16" r:id="rId4"/>
    <sheet name="FA-18C" sheetId="15" r:id="rId5"/>
    <sheet name="F-5E" sheetId="14" r:id="rId6"/>
    <sheet name="JF-17" sheetId="13" r:id="rId7"/>
    <sheet name="M-2000C" sheetId="20" r:id="rId8"/>
    <sheet name="Mig-29" sheetId="21" r:id="rId9"/>
    <sheet name="Mig-21" sheetId="22" r:id="rId10"/>
    <sheet name="Su-27 &amp; 33" sheetId="23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4" i="23" l="1"/>
  <c r="D11" i="23"/>
  <c r="D6" i="23"/>
  <c r="D10" i="23" s="1"/>
  <c r="D14" i="22"/>
  <c r="D11" i="22"/>
  <c r="D6" i="22"/>
  <c r="D10" i="22" s="1"/>
  <c r="D14" i="21"/>
  <c r="D11" i="21"/>
  <c r="D8" i="21"/>
  <c r="D6" i="21"/>
  <c r="D10" i="21" s="1"/>
  <c r="D14" i="20"/>
  <c r="D11" i="20"/>
  <c r="D6" i="20"/>
  <c r="D10" i="20" s="1"/>
  <c r="D14" i="19"/>
  <c r="D11" i="19"/>
  <c r="D6" i="19"/>
  <c r="D8" i="19" s="1"/>
  <c r="D14" i="18"/>
  <c r="D11" i="18"/>
  <c r="D6" i="18"/>
  <c r="D10" i="18" s="1"/>
  <c r="D14" i="17"/>
  <c r="D11" i="17"/>
  <c r="D6" i="17"/>
  <c r="D10" i="17" s="1"/>
  <c r="D14" i="16"/>
  <c r="D11" i="16"/>
  <c r="D6" i="16"/>
  <c r="D10" i="16" s="1"/>
  <c r="D14" i="15"/>
  <c r="D11" i="15"/>
  <c r="D6" i="15"/>
  <c r="D10" i="15" s="1"/>
  <c r="D14" i="14"/>
  <c r="D11" i="14"/>
  <c r="D6" i="14"/>
  <c r="D10" i="14" s="1"/>
  <c r="D6" i="13"/>
  <c r="D14" i="13"/>
  <c r="D10" i="13" s="1"/>
  <c r="D11" i="13"/>
  <c r="G6" i="23" l="1"/>
  <c r="G7" i="23"/>
  <c r="D8" i="23"/>
  <c r="G5" i="23"/>
  <c r="G6" i="22"/>
  <c r="G7" i="22"/>
  <c r="D8" i="22"/>
  <c r="G5" i="22"/>
  <c r="G6" i="21"/>
  <c r="G7" i="21"/>
  <c r="D9" i="21"/>
  <c r="G12" i="21" s="1"/>
  <c r="G14" i="21"/>
  <c r="G5" i="21"/>
  <c r="G7" i="20"/>
  <c r="G6" i="20"/>
  <c r="D8" i="20"/>
  <c r="G5" i="20"/>
  <c r="D9" i="19"/>
  <c r="G10" i="19" s="1"/>
  <c r="G7" i="19"/>
  <c r="G11" i="19"/>
  <c r="G8" i="19"/>
  <c r="G15" i="19"/>
  <c r="D10" i="19"/>
  <c r="G13" i="19"/>
  <c r="G14" i="19"/>
  <c r="G5" i="19"/>
  <c r="D8" i="18"/>
  <c r="D8" i="17"/>
  <c r="D8" i="16"/>
  <c r="D8" i="15"/>
  <c r="D8" i="14"/>
  <c r="D8" i="13"/>
  <c r="D9" i="13" s="1"/>
  <c r="D9" i="23" l="1"/>
  <c r="G14" i="23" s="1"/>
  <c r="G11" i="23"/>
  <c r="G8" i="23"/>
  <c r="G9" i="23"/>
  <c r="G15" i="23"/>
  <c r="D9" i="22"/>
  <c r="G11" i="21"/>
  <c r="G13" i="21"/>
  <c r="G10" i="21"/>
  <c r="G15" i="21"/>
  <c r="G8" i="21"/>
  <c r="G9" i="21"/>
  <c r="D9" i="20"/>
  <c r="G14" i="20" s="1"/>
  <c r="G13" i="20"/>
  <c r="G12" i="20"/>
  <c r="G11" i="20"/>
  <c r="G15" i="20"/>
  <c r="G12" i="19"/>
  <c r="G9" i="19"/>
  <c r="G6" i="19"/>
  <c r="D9" i="18"/>
  <c r="G14" i="18" s="1"/>
  <c r="G6" i="18"/>
  <c r="G7" i="18"/>
  <c r="G12" i="18"/>
  <c r="G11" i="18"/>
  <c r="G15" i="18"/>
  <c r="D9" i="17"/>
  <c r="G15" i="17" s="1"/>
  <c r="G9" i="17"/>
  <c r="D9" i="16"/>
  <c r="G5" i="16" s="1"/>
  <c r="G6" i="16"/>
  <c r="G11" i="16"/>
  <c r="G8" i="16"/>
  <c r="G7" i="16"/>
  <c r="G14" i="16"/>
  <c r="G15" i="16"/>
  <c r="D9" i="15"/>
  <c r="G5" i="15" s="1"/>
  <c r="G6" i="15"/>
  <c r="G14" i="15"/>
  <c r="G15" i="15"/>
  <c r="D9" i="14"/>
  <c r="G5" i="14" s="1"/>
  <c r="G9" i="14"/>
  <c r="G10" i="14"/>
  <c r="G11" i="14"/>
  <c r="G15" i="14"/>
  <c r="G8" i="13"/>
  <c r="G9" i="13"/>
  <c r="G10" i="13"/>
  <c r="G7" i="13"/>
  <c r="G5" i="13"/>
  <c r="G6" i="13"/>
  <c r="G11" i="13"/>
  <c r="G13" i="13"/>
  <c r="G12" i="13"/>
  <c r="G14" i="13"/>
  <c r="G15" i="13"/>
  <c r="G12" i="23" l="1"/>
  <c r="G13" i="23"/>
  <c r="G10" i="23"/>
  <c r="G13" i="22"/>
  <c r="G14" i="22"/>
  <c r="G15" i="22"/>
  <c r="G10" i="22"/>
  <c r="G11" i="22"/>
  <c r="G12" i="22"/>
  <c r="G9" i="22"/>
  <c r="G8" i="22"/>
  <c r="G9" i="20"/>
  <c r="G8" i="20"/>
  <c r="G10" i="20"/>
  <c r="G8" i="18"/>
  <c r="G5" i="18"/>
  <c r="G9" i="18"/>
  <c r="G10" i="18"/>
  <c r="G13" i="18"/>
  <c r="G12" i="17"/>
  <c r="G5" i="17"/>
  <c r="G14" i="17"/>
  <c r="G13" i="17"/>
  <c r="G6" i="17"/>
  <c r="G7" i="17"/>
  <c r="G8" i="17"/>
  <c r="G10" i="17"/>
  <c r="G11" i="17"/>
  <c r="G9" i="16"/>
  <c r="G12" i="16"/>
  <c r="G10" i="16"/>
  <c r="G13" i="16"/>
  <c r="G9" i="15"/>
  <c r="G11" i="15"/>
  <c r="G8" i="15"/>
  <c r="G10" i="15"/>
  <c r="G12" i="15"/>
  <c r="G13" i="15"/>
  <c r="G7" i="15"/>
  <c r="G7" i="14"/>
  <c r="G8" i="14"/>
  <c r="G6" i="14"/>
  <c r="G12" i="14"/>
  <c r="G14" i="14"/>
  <c r="G13" i="14"/>
</calcChain>
</file>

<file path=xl/sharedStrings.xml><?xml version="1.0" encoding="utf-8"?>
<sst xmlns="http://schemas.openxmlformats.org/spreadsheetml/2006/main" count="144" uniqueCount="24">
  <si>
    <t>Standard</t>
  </si>
  <si>
    <t>Detented</t>
  </si>
  <si>
    <t>Detent Location</t>
  </si>
  <si>
    <t>MIL Location</t>
  </si>
  <si>
    <t>F-16C</t>
  </si>
  <si>
    <t>F/A-18C</t>
  </si>
  <si>
    <t>F-5E</t>
  </si>
  <si>
    <t>JF-17</t>
  </si>
  <si>
    <t>Mirage 2000C</t>
  </si>
  <si>
    <t>F-15C</t>
  </si>
  <si>
    <t>Mig-21</t>
  </si>
  <si>
    <t>AJS37</t>
  </si>
  <si>
    <t>Su-27, -33, &amp; J-11</t>
  </si>
  <si>
    <t>F-14A &amp; B</t>
  </si>
  <si>
    <t>X Saturation</t>
  </si>
  <si>
    <t>NR Slope</t>
  </si>
  <si>
    <t>NR Int</t>
  </si>
  <si>
    <t>AR Slope</t>
  </si>
  <si>
    <t>AR Int</t>
  </si>
  <si>
    <t>Working A/B Loc</t>
  </si>
  <si>
    <t>Invert (x if yes)</t>
  </si>
  <si>
    <t>Saturation Factor</t>
  </si>
  <si>
    <t>V1.012</t>
  </si>
  <si>
    <t>Mig-29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</si>
</sst>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EB9C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3" fillId="3" borderId="0" applyNumberFormat="0" applyBorder="0" applyAlignment="0" applyProtection="0"/>
  </cellStyleXfs>
  <cellXfs count="12">
    <xf numFmtId="0" fontId="0" fillId="0" borderId="0" xfId="0"/>
    <xf numFmtId="0" fontId="1" fillId="2" borderId="1" xfId="1"/>
    <xf numFmtId="0" fontId="1" fillId="2" borderId="1" xfId="1" applyAlignment="1">
      <alignment horizontal="right"/>
    </xf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Fill="1"/>
    <xf numFmtId="0" fontId="3" fillId="0" borderId="0" xfId="2" quotePrefix="1" applyFill="1"/>
    <xf numFmtId="0" fontId="3" fillId="0" borderId="0" xfId="2" applyFill="1"/>
    <xf numFmtId="0" fontId="0" fillId="0" borderId="0" xfId="0" quotePrefix="1" applyFill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14" fontId="5" fillId="0" borderId="0" xfId="0" applyNumberFormat="1" applyFont="1" applyAlignment="1">
      <alignment horizontal="left"/>
    </xf>
  </cellXfs>
  <cellStyles count="3">
    <cellStyle name="Input" xfId="1" builtinId="20"/>
    <cellStyle name="Neutral" xfId="2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'AJS37'!$G$4</c:f>
              <c:strCache>
                <c:ptCount val="1"/>
                <c:pt idx="0">
                  <c:v>Detented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'AJS37'!$F$5:$F$15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'AJS37'!$G$5:$G$15</c:f>
              <c:numCache>
                <c:formatCode>General</c:formatCode>
                <c:ptCount val="11"/>
                <c:pt idx="0">
                  <c:v>19</c:v>
                </c:pt>
                <c:pt idx="1">
                  <c:v>27</c:v>
                </c:pt>
                <c:pt idx="2">
                  <c:v>35</c:v>
                </c:pt>
                <c:pt idx="3">
                  <c:v>43</c:v>
                </c:pt>
                <c:pt idx="4">
                  <c:v>51</c:v>
                </c:pt>
                <c:pt idx="5">
                  <c:v>60</c:v>
                </c:pt>
                <c:pt idx="6">
                  <c:v>68</c:v>
                </c:pt>
                <c:pt idx="7">
                  <c:v>76</c:v>
                </c:pt>
                <c:pt idx="8">
                  <c:v>84</c:v>
                </c:pt>
                <c:pt idx="9">
                  <c:v>92</c:v>
                </c:pt>
                <c:pt idx="1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5A-45DB-BBA0-5C97E3BB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5486624"/>
        <c:axId val="645486952"/>
      </c:lineChart>
      <c:catAx>
        <c:axId val="64548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952"/>
        <c:crosses val="autoZero"/>
        <c:auto val="1"/>
        <c:lblAlgn val="ctr"/>
        <c:lblOffset val="100"/>
        <c:noMultiLvlLbl val="0"/>
      </c:catAx>
      <c:valAx>
        <c:axId val="645486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'Mig-21'!$G$4</c:f>
              <c:strCache>
                <c:ptCount val="1"/>
                <c:pt idx="0">
                  <c:v>Detented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'Mig-21'!$F$5:$F$15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'Mig-21'!$G$5:$G$15</c:f>
              <c:numCache>
                <c:formatCode>General</c:formatCode>
                <c:ptCount val="11"/>
                <c:pt idx="0">
                  <c:v>0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22</c:v>
                </c:pt>
                <c:pt idx="5">
                  <c:v>35</c:v>
                </c:pt>
                <c:pt idx="6">
                  <c:v>48</c:v>
                </c:pt>
                <c:pt idx="7">
                  <c:v>61</c:v>
                </c:pt>
                <c:pt idx="8">
                  <c:v>74</c:v>
                </c:pt>
                <c:pt idx="9">
                  <c:v>87</c:v>
                </c:pt>
                <c:pt idx="1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67-4B4F-B613-F735CF0C9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5486624"/>
        <c:axId val="645486952"/>
      </c:lineChart>
      <c:catAx>
        <c:axId val="64548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952"/>
        <c:crosses val="autoZero"/>
        <c:auto val="1"/>
        <c:lblAlgn val="ctr"/>
        <c:lblOffset val="100"/>
        <c:noMultiLvlLbl val="0"/>
      </c:catAx>
      <c:valAx>
        <c:axId val="645486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'Su-27 &amp; 33'!$G$4</c:f>
              <c:strCache>
                <c:ptCount val="1"/>
                <c:pt idx="0">
                  <c:v>Detented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'Su-27 &amp; 33'!$F$5:$F$15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'Su-27 &amp; 33'!$G$5:$G$15</c:f>
              <c:numCache>
                <c:formatCode>General</c:formatCode>
                <c:ptCount val="11"/>
                <c:pt idx="0">
                  <c:v>0</c:v>
                </c:pt>
                <c:pt idx="1">
                  <c:v>8</c:v>
                </c:pt>
                <c:pt idx="2">
                  <c:v>17</c:v>
                </c:pt>
                <c:pt idx="3">
                  <c:v>25</c:v>
                </c:pt>
                <c:pt idx="4">
                  <c:v>36</c:v>
                </c:pt>
                <c:pt idx="5">
                  <c:v>46</c:v>
                </c:pt>
                <c:pt idx="6">
                  <c:v>57</c:v>
                </c:pt>
                <c:pt idx="7">
                  <c:v>68</c:v>
                </c:pt>
                <c:pt idx="8">
                  <c:v>79</c:v>
                </c:pt>
                <c:pt idx="9">
                  <c:v>89</c:v>
                </c:pt>
                <c:pt idx="1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3F-4D0B-AD24-92D620E18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5486624"/>
        <c:axId val="645486952"/>
      </c:lineChart>
      <c:catAx>
        <c:axId val="64548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952"/>
        <c:crosses val="autoZero"/>
        <c:auto val="1"/>
        <c:lblAlgn val="ctr"/>
        <c:lblOffset val="100"/>
        <c:noMultiLvlLbl val="0"/>
      </c:catAx>
      <c:valAx>
        <c:axId val="645486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'F-14'!$G$4</c:f>
              <c:strCache>
                <c:ptCount val="1"/>
                <c:pt idx="0">
                  <c:v>Detented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'F-14'!$F$5:$F$15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'F-14'!$G$5:$G$15</c:f>
              <c:numCache>
                <c:formatCode>General</c:formatCode>
                <c:ptCount val="11"/>
                <c:pt idx="0">
                  <c:v>20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52</c:v>
                </c:pt>
                <c:pt idx="5">
                  <c:v>60</c:v>
                </c:pt>
                <c:pt idx="6">
                  <c:v>68</c:v>
                </c:pt>
                <c:pt idx="7">
                  <c:v>76</c:v>
                </c:pt>
                <c:pt idx="8">
                  <c:v>84</c:v>
                </c:pt>
                <c:pt idx="9">
                  <c:v>92</c:v>
                </c:pt>
                <c:pt idx="1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2E-44E6-8E1E-410DF033F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5486624"/>
        <c:axId val="645486952"/>
      </c:lineChart>
      <c:catAx>
        <c:axId val="64548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952"/>
        <c:crosses val="autoZero"/>
        <c:auto val="1"/>
        <c:lblAlgn val="ctr"/>
        <c:lblOffset val="100"/>
        <c:noMultiLvlLbl val="0"/>
      </c:catAx>
      <c:valAx>
        <c:axId val="645486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'F-15C'!$G$4</c:f>
              <c:strCache>
                <c:ptCount val="1"/>
                <c:pt idx="0">
                  <c:v>Detented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'F-15C'!$F$5:$F$15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'F-15C'!$G$5:$G$15</c:f>
              <c:numCache>
                <c:formatCode>General</c:formatCode>
                <c:ptCount val="11"/>
                <c:pt idx="0">
                  <c:v>20</c:v>
                </c:pt>
                <c:pt idx="1">
                  <c:v>28</c:v>
                </c:pt>
                <c:pt idx="2">
                  <c:v>36</c:v>
                </c:pt>
                <c:pt idx="3">
                  <c:v>44</c:v>
                </c:pt>
                <c:pt idx="4">
                  <c:v>52</c:v>
                </c:pt>
                <c:pt idx="5">
                  <c:v>60</c:v>
                </c:pt>
                <c:pt idx="6">
                  <c:v>68</c:v>
                </c:pt>
                <c:pt idx="7">
                  <c:v>76</c:v>
                </c:pt>
                <c:pt idx="8">
                  <c:v>84</c:v>
                </c:pt>
                <c:pt idx="9">
                  <c:v>92</c:v>
                </c:pt>
                <c:pt idx="1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49-4E2A-9E25-CA097BAC1A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5486624"/>
        <c:axId val="645486952"/>
      </c:lineChart>
      <c:catAx>
        <c:axId val="64548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952"/>
        <c:crosses val="autoZero"/>
        <c:auto val="1"/>
        <c:lblAlgn val="ctr"/>
        <c:lblOffset val="100"/>
        <c:noMultiLvlLbl val="0"/>
      </c:catAx>
      <c:valAx>
        <c:axId val="645486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'F-16C'!$G$4</c:f>
              <c:strCache>
                <c:ptCount val="1"/>
                <c:pt idx="0">
                  <c:v>Detented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'F-16C'!$F$5:$F$15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'F-16C'!$G$5:$G$15</c:f>
              <c:numCache>
                <c:formatCode>General</c:formatCode>
                <c:ptCount val="11"/>
                <c:pt idx="0">
                  <c:v>21</c:v>
                </c:pt>
                <c:pt idx="1">
                  <c:v>29</c:v>
                </c:pt>
                <c:pt idx="2">
                  <c:v>37</c:v>
                </c:pt>
                <c:pt idx="3">
                  <c:v>45</c:v>
                </c:pt>
                <c:pt idx="4">
                  <c:v>53</c:v>
                </c:pt>
                <c:pt idx="5">
                  <c:v>61</c:v>
                </c:pt>
                <c:pt idx="6">
                  <c:v>68</c:v>
                </c:pt>
                <c:pt idx="7">
                  <c:v>76</c:v>
                </c:pt>
                <c:pt idx="8">
                  <c:v>84</c:v>
                </c:pt>
                <c:pt idx="9">
                  <c:v>92</c:v>
                </c:pt>
                <c:pt idx="1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EF-4AEB-8C5F-ACFC2A5E6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5486624"/>
        <c:axId val="645486952"/>
      </c:lineChart>
      <c:catAx>
        <c:axId val="64548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952"/>
        <c:crosses val="autoZero"/>
        <c:auto val="1"/>
        <c:lblAlgn val="ctr"/>
        <c:lblOffset val="100"/>
        <c:noMultiLvlLbl val="0"/>
      </c:catAx>
      <c:valAx>
        <c:axId val="645486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'FA-18C'!$G$4</c:f>
              <c:strCache>
                <c:ptCount val="1"/>
                <c:pt idx="0">
                  <c:v>Detented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'FA-18C'!$F$5:$F$15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'FA-18C'!$G$5:$G$15</c:f>
              <c:numCache>
                <c:formatCode>General</c:formatCode>
                <c:ptCount val="11"/>
                <c:pt idx="0">
                  <c:v>24</c:v>
                </c:pt>
                <c:pt idx="1">
                  <c:v>32</c:v>
                </c:pt>
                <c:pt idx="2">
                  <c:v>39</c:v>
                </c:pt>
                <c:pt idx="3">
                  <c:v>47</c:v>
                </c:pt>
                <c:pt idx="4">
                  <c:v>54</c:v>
                </c:pt>
                <c:pt idx="5">
                  <c:v>62</c:v>
                </c:pt>
                <c:pt idx="6">
                  <c:v>70</c:v>
                </c:pt>
                <c:pt idx="7">
                  <c:v>77</c:v>
                </c:pt>
                <c:pt idx="8">
                  <c:v>85</c:v>
                </c:pt>
                <c:pt idx="9">
                  <c:v>92</c:v>
                </c:pt>
                <c:pt idx="1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92-4949-8A60-FB377F25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5486624"/>
        <c:axId val="645486952"/>
      </c:lineChart>
      <c:catAx>
        <c:axId val="64548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952"/>
        <c:crosses val="autoZero"/>
        <c:auto val="1"/>
        <c:lblAlgn val="ctr"/>
        <c:lblOffset val="100"/>
        <c:noMultiLvlLbl val="0"/>
      </c:catAx>
      <c:valAx>
        <c:axId val="645486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'F-5E'!$G$4</c:f>
              <c:strCache>
                <c:ptCount val="1"/>
                <c:pt idx="0">
                  <c:v>Detented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'F-5E'!$F$5:$F$15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'F-5E'!$G$5:$G$15</c:f>
              <c:numCache>
                <c:formatCode>General</c:formatCode>
                <c:ptCount val="11"/>
                <c:pt idx="0">
                  <c:v>19</c:v>
                </c:pt>
                <c:pt idx="1">
                  <c:v>27</c:v>
                </c:pt>
                <c:pt idx="2">
                  <c:v>35</c:v>
                </c:pt>
                <c:pt idx="3">
                  <c:v>43</c:v>
                </c:pt>
                <c:pt idx="4">
                  <c:v>51</c:v>
                </c:pt>
                <c:pt idx="5">
                  <c:v>60</c:v>
                </c:pt>
                <c:pt idx="6">
                  <c:v>68</c:v>
                </c:pt>
                <c:pt idx="7">
                  <c:v>76</c:v>
                </c:pt>
                <c:pt idx="8">
                  <c:v>84</c:v>
                </c:pt>
                <c:pt idx="9">
                  <c:v>92</c:v>
                </c:pt>
                <c:pt idx="1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E2-4B28-9D73-94F31A19F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5486624"/>
        <c:axId val="645486952"/>
      </c:lineChart>
      <c:catAx>
        <c:axId val="64548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952"/>
        <c:crosses val="autoZero"/>
        <c:auto val="1"/>
        <c:lblAlgn val="ctr"/>
        <c:lblOffset val="100"/>
        <c:noMultiLvlLbl val="0"/>
      </c:catAx>
      <c:valAx>
        <c:axId val="645486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'JF-17'!$G$4</c:f>
              <c:strCache>
                <c:ptCount val="1"/>
                <c:pt idx="0">
                  <c:v>Detented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'JF-17'!$F$5:$F$15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'JF-17'!$G$5:$G$15</c:f>
              <c:numCache>
                <c:formatCode>General</c:formatCode>
                <c:ptCount val="11"/>
                <c:pt idx="0">
                  <c:v>0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22</c:v>
                </c:pt>
                <c:pt idx="5">
                  <c:v>35</c:v>
                </c:pt>
                <c:pt idx="6">
                  <c:v>48</c:v>
                </c:pt>
                <c:pt idx="7">
                  <c:v>61</c:v>
                </c:pt>
                <c:pt idx="8">
                  <c:v>74</c:v>
                </c:pt>
                <c:pt idx="9">
                  <c:v>87</c:v>
                </c:pt>
                <c:pt idx="1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D5-416E-BFA9-57E984B4D3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5486624"/>
        <c:axId val="645486952"/>
      </c:lineChart>
      <c:catAx>
        <c:axId val="64548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952"/>
        <c:crosses val="autoZero"/>
        <c:auto val="1"/>
        <c:lblAlgn val="ctr"/>
        <c:lblOffset val="100"/>
        <c:noMultiLvlLbl val="0"/>
      </c:catAx>
      <c:valAx>
        <c:axId val="645486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'M-2000C'!$G$4</c:f>
              <c:strCache>
                <c:ptCount val="1"/>
                <c:pt idx="0">
                  <c:v>Detented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'M-2000C'!$F$5:$F$15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'M-2000C'!$G$5:$G$15</c:f>
              <c:numCache>
                <c:formatCode>General</c:formatCode>
                <c:ptCount val="11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25</c:v>
                </c:pt>
                <c:pt idx="5">
                  <c:v>37</c:v>
                </c:pt>
                <c:pt idx="6">
                  <c:v>50</c:v>
                </c:pt>
                <c:pt idx="7">
                  <c:v>62</c:v>
                </c:pt>
                <c:pt idx="8">
                  <c:v>75</c:v>
                </c:pt>
                <c:pt idx="9">
                  <c:v>87</c:v>
                </c:pt>
                <c:pt idx="1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8A-4D03-BEE2-B55FD91492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5486624"/>
        <c:axId val="645486952"/>
      </c:lineChart>
      <c:catAx>
        <c:axId val="64548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952"/>
        <c:crosses val="autoZero"/>
        <c:auto val="1"/>
        <c:lblAlgn val="ctr"/>
        <c:lblOffset val="100"/>
        <c:noMultiLvlLbl val="0"/>
      </c:catAx>
      <c:valAx>
        <c:axId val="645486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'Mig-29'!$G$4</c:f>
              <c:strCache>
                <c:ptCount val="1"/>
                <c:pt idx="0">
                  <c:v>Detented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'Mig-29'!$F$5:$F$15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'Mig-29'!$G$5:$G$15</c:f>
              <c:numCache>
                <c:formatCode>General</c:formatCode>
                <c:ptCount val="11"/>
                <c:pt idx="0">
                  <c:v>0</c:v>
                </c:pt>
                <c:pt idx="1">
                  <c:v>13</c:v>
                </c:pt>
                <c:pt idx="2">
                  <c:v>26</c:v>
                </c:pt>
                <c:pt idx="3">
                  <c:v>39</c:v>
                </c:pt>
                <c:pt idx="4">
                  <c:v>48</c:v>
                </c:pt>
                <c:pt idx="5">
                  <c:v>56</c:v>
                </c:pt>
                <c:pt idx="6">
                  <c:v>65</c:v>
                </c:pt>
                <c:pt idx="7">
                  <c:v>74</c:v>
                </c:pt>
                <c:pt idx="8">
                  <c:v>83</c:v>
                </c:pt>
                <c:pt idx="9">
                  <c:v>91</c:v>
                </c:pt>
                <c:pt idx="1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DF-44D5-9214-0FCE3120BF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5486624"/>
        <c:axId val="645486952"/>
      </c:lineChart>
      <c:catAx>
        <c:axId val="64548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952"/>
        <c:crosses val="autoZero"/>
        <c:auto val="1"/>
        <c:lblAlgn val="ctr"/>
        <c:lblOffset val="100"/>
        <c:noMultiLvlLbl val="0"/>
      </c:catAx>
      <c:valAx>
        <c:axId val="645486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548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</xdr:row>
      <xdr:rowOff>71437</xdr:rowOff>
    </xdr:from>
    <xdr:to>
      <xdr:col>15</xdr:col>
      <xdr:colOff>314325</xdr:colOff>
      <xdr:row>16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C1625E3-B74B-45A8-B388-AAD02BE768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</xdr:row>
      <xdr:rowOff>71437</xdr:rowOff>
    </xdr:from>
    <xdr:to>
      <xdr:col>15</xdr:col>
      <xdr:colOff>314325</xdr:colOff>
      <xdr:row>16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712C3B-7DEF-4E87-AB42-FA58C8CD5E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</xdr:row>
      <xdr:rowOff>71437</xdr:rowOff>
    </xdr:from>
    <xdr:to>
      <xdr:col>15</xdr:col>
      <xdr:colOff>314325</xdr:colOff>
      <xdr:row>16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70B0D5-CF48-4554-9391-67E5CABDCC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</xdr:row>
      <xdr:rowOff>71437</xdr:rowOff>
    </xdr:from>
    <xdr:to>
      <xdr:col>15</xdr:col>
      <xdr:colOff>314325</xdr:colOff>
      <xdr:row>16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3404E9-6D5F-428F-8734-D2816B5530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</xdr:row>
      <xdr:rowOff>71437</xdr:rowOff>
    </xdr:from>
    <xdr:to>
      <xdr:col>15</xdr:col>
      <xdr:colOff>314325</xdr:colOff>
      <xdr:row>16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FBDB19-F1CE-4CD0-85B9-EF524B636A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</xdr:row>
      <xdr:rowOff>71437</xdr:rowOff>
    </xdr:from>
    <xdr:to>
      <xdr:col>15</xdr:col>
      <xdr:colOff>314325</xdr:colOff>
      <xdr:row>16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2F7A8F-4831-4771-884D-B63A55BC6C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</xdr:row>
      <xdr:rowOff>71437</xdr:rowOff>
    </xdr:from>
    <xdr:to>
      <xdr:col>15</xdr:col>
      <xdr:colOff>314325</xdr:colOff>
      <xdr:row>16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30F8FEB-17EF-4C89-9E6D-CA69867F07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</xdr:row>
      <xdr:rowOff>71437</xdr:rowOff>
    </xdr:from>
    <xdr:to>
      <xdr:col>15</xdr:col>
      <xdr:colOff>314325</xdr:colOff>
      <xdr:row>16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76150EA-E35F-4D6F-AB08-141847D46B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</xdr:row>
      <xdr:rowOff>71437</xdr:rowOff>
    </xdr:from>
    <xdr:to>
      <xdr:col>15</xdr:col>
      <xdr:colOff>314325</xdr:colOff>
      <xdr:row>16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672AA0B-2222-4B11-86FD-504C5DFD99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</xdr:row>
      <xdr:rowOff>71437</xdr:rowOff>
    </xdr:from>
    <xdr:to>
      <xdr:col>15</xdr:col>
      <xdr:colOff>314325</xdr:colOff>
      <xdr:row>16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9CCB269-B9D7-47CD-80FC-B543B9AFDC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</xdr:row>
      <xdr:rowOff>71437</xdr:rowOff>
    </xdr:from>
    <xdr:to>
      <xdr:col>15</xdr:col>
      <xdr:colOff>314325</xdr:colOff>
      <xdr:row>16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1C7F599-B0D7-4319-95D5-484034FBA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A57D6-7C60-4601-8920-E43D5076966C}">
  <dimension ref="A1:U28"/>
  <sheetViews>
    <sheetView workbookViewId="0"/>
  </sheetViews>
  <sheetFormatPr defaultRowHeight="15" x14ac:dyDescent="0.25"/>
  <cols>
    <col min="1" max="1" width="9.140625" style="3" customWidth="1"/>
    <col min="2" max="16384" width="9.140625" style="3"/>
  </cols>
  <sheetData>
    <row r="1" spans="2:21" x14ac:dyDescent="0.25">
      <c r="Q1" s="5"/>
      <c r="R1" s="5"/>
      <c r="S1" s="5"/>
      <c r="T1" s="5"/>
      <c r="U1" s="5"/>
    </row>
    <row r="2" spans="2:21" x14ac:dyDescent="0.25">
      <c r="Q2" s="6"/>
      <c r="R2" s="6"/>
      <c r="S2" s="6"/>
      <c r="T2" s="6"/>
      <c r="U2" s="7"/>
    </row>
    <row r="3" spans="2:21" x14ac:dyDescent="0.25">
      <c r="Q3" s="5"/>
      <c r="R3" s="5"/>
      <c r="S3" s="5"/>
      <c r="T3" s="5"/>
      <c r="U3" s="5"/>
    </row>
    <row r="4" spans="2:21" x14ac:dyDescent="0.25">
      <c r="B4" s="4" t="s">
        <v>11</v>
      </c>
      <c r="C4" s="4"/>
      <c r="D4" s="4"/>
      <c r="F4" s="3" t="s">
        <v>0</v>
      </c>
      <c r="G4" s="3" t="s">
        <v>1</v>
      </c>
      <c r="Q4" s="5"/>
      <c r="R4" s="5"/>
      <c r="S4" s="5"/>
      <c r="T4" s="5"/>
      <c r="U4" s="5"/>
    </row>
    <row r="5" spans="2:21" x14ac:dyDescent="0.25">
      <c r="B5" s="3" t="s">
        <v>19</v>
      </c>
      <c r="D5" s="3">
        <v>18</v>
      </c>
      <c r="F5" s="3">
        <v>0</v>
      </c>
      <c r="G5" s="3">
        <f>IF(F5&lt;$D$7/$D$14,ROUND((F5)*($D$10)+$D$11,0),ROUND((((F5)*$D$8)+$D$9),0))</f>
        <v>19</v>
      </c>
      <c r="Q5" s="5"/>
      <c r="R5" s="5"/>
      <c r="S5" s="8"/>
      <c r="T5" s="5"/>
      <c r="U5" s="5"/>
    </row>
    <row r="6" spans="2:21" x14ac:dyDescent="0.25">
      <c r="B6" s="3" t="s">
        <v>3</v>
      </c>
      <c r="D6" s="3">
        <f>D5+1</f>
        <v>19</v>
      </c>
      <c r="F6" s="3">
        <v>10</v>
      </c>
      <c r="G6" s="3">
        <f t="shared" ref="G6:G15" si="0">IF(F6&lt;$D$7/$D$14,ROUND((F6)*($D$10)+$D$11,0),ROUND((((F6)*$D$8)+$D$9),0))</f>
        <v>27</v>
      </c>
      <c r="Q6" s="5"/>
      <c r="R6" s="5"/>
      <c r="S6" s="5"/>
      <c r="T6" s="5"/>
      <c r="U6" s="5"/>
    </row>
    <row r="7" spans="2:21" x14ac:dyDescent="0.25">
      <c r="B7" s="3" t="s">
        <v>2</v>
      </c>
      <c r="D7" s="1"/>
      <c r="F7" s="3">
        <v>20</v>
      </c>
      <c r="G7" s="3">
        <f t="shared" si="0"/>
        <v>35</v>
      </c>
      <c r="Q7" s="5"/>
      <c r="R7" s="5"/>
      <c r="S7" s="5"/>
      <c r="T7" s="5"/>
      <c r="U7" s="5"/>
    </row>
    <row r="8" spans="2:21" x14ac:dyDescent="0.25">
      <c r="B8" s="3" t="s">
        <v>15</v>
      </c>
      <c r="D8" s="3">
        <f>IF($D$12="X",-(100-D6)/(100-(D7/D14)),(100-D6)/(100-(D7/D14)))</f>
        <v>0.81</v>
      </c>
      <c r="F8" s="3">
        <v>30</v>
      </c>
      <c r="G8" s="3">
        <f t="shared" si="0"/>
        <v>43</v>
      </c>
    </row>
    <row r="9" spans="2:21" x14ac:dyDescent="0.25">
      <c r="B9" s="3" t="s">
        <v>16</v>
      </c>
      <c r="D9" s="3">
        <f>IF($D$12="X",-(D8)*100,-(D8-1)*100)</f>
        <v>18.999999999999993</v>
      </c>
      <c r="F9" s="3">
        <v>40</v>
      </c>
      <c r="G9" s="3">
        <f t="shared" si="0"/>
        <v>51</v>
      </c>
    </row>
    <row r="10" spans="2:21" x14ac:dyDescent="0.25">
      <c r="B10" s="3" t="s">
        <v>17</v>
      </c>
      <c r="D10" s="3">
        <f>IFERROR(IF(D12="X",(D6)/-(D7/D14),D6/(D7/D14)),0)</f>
        <v>0</v>
      </c>
      <c r="F10" s="3">
        <v>50</v>
      </c>
      <c r="G10" s="3">
        <f t="shared" si="0"/>
        <v>60</v>
      </c>
    </row>
    <row r="11" spans="2:21" x14ac:dyDescent="0.25">
      <c r="B11" s="3" t="s">
        <v>18</v>
      </c>
      <c r="D11" s="3">
        <f>IF(D12="X",100,0)</f>
        <v>0</v>
      </c>
      <c r="F11" s="3">
        <v>60</v>
      </c>
      <c r="G11" s="3">
        <f t="shared" si="0"/>
        <v>68</v>
      </c>
    </row>
    <row r="12" spans="2:21" x14ac:dyDescent="0.25">
      <c r="B12" s="3" t="s">
        <v>20</v>
      </c>
      <c r="D12" s="2"/>
      <c r="F12" s="3">
        <v>70</v>
      </c>
      <c r="G12" s="3">
        <f t="shared" si="0"/>
        <v>76</v>
      </c>
    </row>
    <row r="13" spans="2:21" x14ac:dyDescent="0.25">
      <c r="B13" s="3" t="s">
        <v>14</v>
      </c>
      <c r="D13" s="1">
        <v>100</v>
      </c>
      <c r="F13" s="3">
        <v>80</v>
      </c>
      <c r="G13" s="3">
        <f t="shared" si="0"/>
        <v>84</v>
      </c>
    </row>
    <row r="14" spans="2:21" x14ac:dyDescent="0.25">
      <c r="B14" s="3" t="s">
        <v>21</v>
      </c>
      <c r="D14" s="3">
        <f>D13/100</f>
        <v>1</v>
      </c>
      <c r="F14" s="3">
        <v>90</v>
      </c>
      <c r="G14" s="3">
        <f t="shared" si="0"/>
        <v>92</v>
      </c>
    </row>
    <row r="15" spans="2:21" x14ac:dyDescent="0.25">
      <c r="F15" s="3">
        <v>100</v>
      </c>
      <c r="G15" s="3">
        <f t="shared" si="0"/>
        <v>100</v>
      </c>
    </row>
    <row r="22" spans="1:1" x14ac:dyDescent="0.25">
      <c r="A22" s="9"/>
    </row>
    <row r="23" spans="1:1" x14ac:dyDescent="0.25">
      <c r="A23" s="9"/>
    </row>
    <row r="24" spans="1:1" x14ac:dyDescent="0.25">
      <c r="A24" s="10" t="s">
        <v>22</v>
      </c>
    </row>
    <row r="25" spans="1:1" x14ac:dyDescent="0.25">
      <c r="A25" s="11">
        <v>44299</v>
      </c>
    </row>
    <row r="26" spans="1:1" x14ac:dyDescent="0.25">
      <c r="A26" s="9"/>
    </row>
    <row r="27" spans="1:1" x14ac:dyDescent="0.25">
      <c r="A27" s="9"/>
    </row>
    <row r="28" spans="1:1" x14ac:dyDescent="0.25">
      <c r="A28" s="9"/>
    </row>
  </sheetData>
  <protectedRanges>
    <protectedRange sqref="D7" name="Range1"/>
  </protectedRanges>
  <mergeCells count="1">
    <mergeCell ref="B4:D4"/>
  </mergeCells>
  <dataValidations count="2">
    <dataValidation type="whole" showErrorMessage="1" errorTitle="Sorry, there are limits." error="Please note that the X Saturation should not be blank. If you are leaving it at the default it should remain at 100." sqref="D13" xr:uid="{7B4622A3-A12B-48B7-94F4-C39FAB9A593F}">
      <formula1>1</formula1>
      <formula2>100</formula2>
    </dataValidation>
    <dataValidation type="whole" allowBlank="1" showInputMessage="1" showErrorMessage="1" errorTitle="X to Doubt." error="Valid inputs are 0 through 99, whole numbers only._x000a__x000a_If you would like to bypass this restriction, please see the ReadMe regarding worksheet protection." sqref="D7" xr:uid="{88A22520-589B-4DFC-82E3-7E46E867CF50}">
      <formula1>0</formula1>
      <formula2>99</formula2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93DD2-4F06-4181-AE3F-067B3F475EA6}">
  <dimension ref="B1:U15"/>
  <sheetViews>
    <sheetView workbookViewId="0">
      <selection activeCell="D8" sqref="D8"/>
    </sheetView>
  </sheetViews>
  <sheetFormatPr defaultRowHeight="15" x14ac:dyDescent="0.25"/>
  <cols>
    <col min="1" max="16384" width="9.140625" style="3"/>
  </cols>
  <sheetData>
    <row r="1" spans="2:21" x14ac:dyDescent="0.25">
      <c r="Q1" s="5"/>
      <c r="R1" s="5"/>
      <c r="S1" s="5"/>
      <c r="T1" s="5"/>
      <c r="U1" s="5"/>
    </row>
    <row r="2" spans="2:21" x14ac:dyDescent="0.25">
      <c r="Q2" s="6"/>
      <c r="R2" s="6"/>
      <c r="S2" s="6"/>
      <c r="T2" s="6"/>
      <c r="U2" s="7"/>
    </row>
    <row r="3" spans="2:21" x14ac:dyDescent="0.25">
      <c r="Q3" s="5"/>
      <c r="R3" s="5"/>
      <c r="S3" s="5"/>
      <c r="T3" s="5"/>
      <c r="U3" s="5"/>
    </row>
    <row r="4" spans="2:21" x14ac:dyDescent="0.25">
      <c r="B4" s="4" t="s">
        <v>10</v>
      </c>
      <c r="C4" s="4"/>
      <c r="D4" s="4"/>
      <c r="F4" s="3" t="s">
        <v>0</v>
      </c>
      <c r="G4" s="3" t="s">
        <v>1</v>
      </c>
      <c r="Q4" s="5"/>
      <c r="R4" s="5"/>
      <c r="S4" s="5"/>
      <c r="T4" s="5"/>
      <c r="U4" s="5"/>
    </row>
    <row r="5" spans="2:21" x14ac:dyDescent="0.25">
      <c r="B5" s="3" t="s">
        <v>19</v>
      </c>
      <c r="D5" s="3">
        <v>8</v>
      </c>
      <c r="F5" s="3">
        <v>0</v>
      </c>
      <c r="G5" s="3">
        <f>IF(F5&lt;$D$7/$D$14,ROUND((F5)*($D$10)+$D$11,0),ROUND((((F5)*$D$8)+$D$9),0))</f>
        <v>0</v>
      </c>
      <c r="Q5" s="5"/>
      <c r="R5" s="5"/>
      <c r="S5" s="8"/>
      <c r="T5" s="5"/>
      <c r="U5" s="5"/>
    </row>
    <row r="6" spans="2:21" x14ac:dyDescent="0.25">
      <c r="B6" s="3" t="s">
        <v>3</v>
      </c>
      <c r="D6" s="3">
        <f>D5+1</f>
        <v>9</v>
      </c>
      <c r="F6" s="3">
        <v>10</v>
      </c>
      <c r="G6" s="3">
        <f t="shared" ref="G6:G15" si="0">IF(F6&lt;$D$7/$D$14,ROUND((F6)*($D$10)+$D$11,0),ROUND((((F6)*$D$8)+$D$9),0))</f>
        <v>3</v>
      </c>
      <c r="Q6" s="5"/>
      <c r="R6" s="5"/>
      <c r="S6" s="5"/>
      <c r="T6" s="5"/>
      <c r="U6" s="5"/>
    </row>
    <row r="7" spans="2:21" x14ac:dyDescent="0.25">
      <c r="B7" s="3" t="s">
        <v>2</v>
      </c>
      <c r="D7" s="1">
        <v>30</v>
      </c>
      <c r="F7" s="3">
        <v>20</v>
      </c>
      <c r="G7" s="3">
        <f t="shared" si="0"/>
        <v>6</v>
      </c>
      <c r="Q7" s="5"/>
      <c r="R7" s="5"/>
      <c r="S7" s="5"/>
      <c r="T7" s="5"/>
      <c r="U7" s="5"/>
    </row>
    <row r="8" spans="2:21" x14ac:dyDescent="0.25">
      <c r="B8" s="3" t="s">
        <v>15</v>
      </c>
      <c r="D8" s="3">
        <f>IF($D$12="X",-(100-D6)/(100-(D7/D14)),(100-D6)/(100-(D7/D14)))</f>
        <v>1.3</v>
      </c>
      <c r="F8" s="3">
        <v>30</v>
      </c>
      <c r="G8" s="3">
        <f t="shared" si="0"/>
        <v>9</v>
      </c>
    </row>
    <row r="9" spans="2:21" x14ac:dyDescent="0.25">
      <c r="B9" s="3" t="s">
        <v>16</v>
      </c>
      <c r="D9" s="3">
        <f>IF($D$12="X",-(D8)*100,-(D8-1)*100)</f>
        <v>-30.000000000000004</v>
      </c>
      <c r="F9" s="3">
        <v>40</v>
      </c>
      <c r="G9" s="3">
        <f t="shared" si="0"/>
        <v>22</v>
      </c>
    </row>
    <row r="10" spans="2:21" x14ac:dyDescent="0.25">
      <c r="B10" s="3" t="s">
        <v>17</v>
      </c>
      <c r="D10" s="3">
        <f>IFERROR(IF(D12="X",(D6)/-(D7/D14),D6/(D7/D14)),0)</f>
        <v>0.3</v>
      </c>
      <c r="F10" s="3">
        <v>50</v>
      </c>
      <c r="G10" s="3">
        <f t="shared" si="0"/>
        <v>35</v>
      </c>
    </row>
    <row r="11" spans="2:21" x14ac:dyDescent="0.25">
      <c r="B11" s="3" t="s">
        <v>18</v>
      </c>
      <c r="D11" s="3">
        <f>IF(D12="X",100,0)</f>
        <v>0</v>
      </c>
      <c r="F11" s="3">
        <v>60</v>
      </c>
      <c r="G11" s="3">
        <f t="shared" si="0"/>
        <v>48</v>
      </c>
    </row>
    <row r="12" spans="2:21" x14ac:dyDescent="0.25">
      <c r="B12" s="3" t="s">
        <v>20</v>
      </c>
      <c r="D12" s="2"/>
      <c r="F12" s="3">
        <v>70</v>
      </c>
      <c r="G12" s="3">
        <f t="shared" si="0"/>
        <v>61</v>
      </c>
    </row>
    <row r="13" spans="2:21" x14ac:dyDescent="0.25">
      <c r="B13" s="3" t="s">
        <v>14</v>
      </c>
      <c r="D13" s="1">
        <v>100</v>
      </c>
      <c r="F13" s="3">
        <v>80</v>
      </c>
      <c r="G13" s="3">
        <f t="shared" si="0"/>
        <v>74</v>
      </c>
    </row>
    <row r="14" spans="2:21" x14ac:dyDescent="0.25">
      <c r="B14" s="3" t="s">
        <v>21</v>
      </c>
      <c r="D14" s="3">
        <f>D13/100</f>
        <v>1</v>
      </c>
      <c r="F14" s="3">
        <v>90</v>
      </c>
      <c r="G14" s="3">
        <f t="shared" si="0"/>
        <v>87</v>
      </c>
    </row>
    <row r="15" spans="2:21" x14ac:dyDescent="0.25">
      <c r="F15" s="3">
        <v>100</v>
      </c>
      <c r="G15" s="3">
        <f t="shared" si="0"/>
        <v>100</v>
      </c>
    </row>
  </sheetData>
  <protectedRanges>
    <protectedRange sqref="D7" name="Range1"/>
  </protectedRanges>
  <mergeCells count="1">
    <mergeCell ref="B4:D4"/>
  </mergeCells>
  <dataValidations count="1">
    <dataValidation type="whole" allowBlank="1" showInputMessage="1" showErrorMessage="1" errorTitle="X to Doubt." error="Valid inputs are 0 through 99, whole numbers only._x000a__x000a_If you would like to bypass this restriction, please see the ReadMe regarding worksheet protection." sqref="D7" xr:uid="{30566C3F-D613-46A5-B9EF-C7AAD95E6176}">
      <formula1>0</formula1>
      <formula2>99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C015A-8E6D-4CA7-9DDD-2AB2ABE39A4B}">
  <dimension ref="B1:U15"/>
  <sheetViews>
    <sheetView tabSelected="1" workbookViewId="0"/>
  </sheetViews>
  <sheetFormatPr defaultRowHeight="15" x14ac:dyDescent="0.25"/>
  <cols>
    <col min="1" max="16384" width="9.140625" style="3"/>
  </cols>
  <sheetData>
    <row r="1" spans="2:21" x14ac:dyDescent="0.25">
      <c r="Q1" s="5"/>
      <c r="R1" s="5"/>
      <c r="S1" s="5"/>
      <c r="T1" s="5"/>
      <c r="U1" s="5"/>
    </row>
    <row r="2" spans="2:21" x14ac:dyDescent="0.25">
      <c r="Q2" s="6"/>
      <c r="R2" s="6"/>
      <c r="S2" s="6"/>
      <c r="T2" s="6"/>
      <c r="U2" s="7"/>
    </row>
    <row r="3" spans="2:21" x14ac:dyDescent="0.25">
      <c r="Q3" s="5"/>
      <c r="R3" s="5"/>
      <c r="S3" s="5"/>
      <c r="T3" s="5"/>
      <c r="U3" s="5"/>
    </row>
    <row r="4" spans="2:21" x14ac:dyDescent="0.25">
      <c r="B4" s="4" t="s">
        <v>12</v>
      </c>
      <c r="C4" s="4"/>
      <c r="D4" s="4"/>
      <c r="F4" s="3" t="s">
        <v>0</v>
      </c>
      <c r="G4" s="3" t="s">
        <v>1</v>
      </c>
      <c r="Q4" s="5"/>
      <c r="R4" s="5"/>
      <c r="S4" s="5"/>
      <c r="T4" s="5"/>
      <c r="U4" s="5"/>
    </row>
    <row r="5" spans="2:21" x14ac:dyDescent="0.25">
      <c r="B5" s="3" t="s">
        <v>19</v>
      </c>
      <c r="D5" s="3">
        <v>24</v>
      </c>
      <c r="F5" s="3">
        <v>0</v>
      </c>
      <c r="G5" s="3">
        <f>IF(F5&lt;$D$7/$D$14,ROUND((F5)*($D$10)+$D$11,0),ROUND((((F5)*$D$8)+$D$9),0))</f>
        <v>0</v>
      </c>
      <c r="Q5" s="5"/>
      <c r="R5" s="5"/>
      <c r="S5" s="8"/>
      <c r="T5" s="5"/>
      <c r="U5" s="5"/>
    </row>
    <row r="6" spans="2:21" x14ac:dyDescent="0.25">
      <c r="B6" s="3" t="s">
        <v>3</v>
      </c>
      <c r="D6" s="3">
        <f>D5+1</f>
        <v>25</v>
      </c>
      <c r="F6" s="3">
        <v>10</v>
      </c>
      <c r="G6" s="3">
        <f t="shared" ref="G6:G15" si="0">IF(F6&lt;$D$7/$D$14,ROUND((F6)*($D$10)+$D$11,0),ROUND((((F6)*$D$8)+$D$9),0))</f>
        <v>8</v>
      </c>
      <c r="Q6" s="5"/>
      <c r="R6" s="5"/>
      <c r="S6" s="5"/>
      <c r="T6" s="5"/>
      <c r="U6" s="5"/>
    </row>
    <row r="7" spans="2:21" x14ac:dyDescent="0.25">
      <c r="B7" s="3" t="s">
        <v>2</v>
      </c>
      <c r="D7" s="1">
        <v>30</v>
      </c>
      <c r="F7" s="3">
        <v>20</v>
      </c>
      <c r="G7" s="3">
        <f t="shared" si="0"/>
        <v>17</v>
      </c>
      <c r="Q7" s="5"/>
      <c r="R7" s="5"/>
      <c r="S7" s="5"/>
      <c r="T7" s="5"/>
      <c r="U7" s="5"/>
    </row>
    <row r="8" spans="2:21" x14ac:dyDescent="0.25">
      <c r="B8" s="3" t="s">
        <v>15</v>
      </c>
      <c r="D8" s="3">
        <f>IF($D$12="X",-(100-D6)/(100-(D7/D14)),(100-D6)/(100-(D7/D14)))</f>
        <v>1.0714285714285714</v>
      </c>
      <c r="F8" s="3">
        <v>30</v>
      </c>
      <c r="G8" s="3">
        <f t="shared" si="0"/>
        <v>25</v>
      </c>
    </row>
    <row r="9" spans="2:21" x14ac:dyDescent="0.25">
      <c r="B9" s="3" t="s">
        <v>16</v>
      </c>
      <c r="D9" s="3">
        <f>IF($D$12="X",-(D8)*100,-(D8-1)*100)</f>
        <v>-7.1428571428571397</v>
      </c>
      <c r="F9" s="3">
        <v>40</v>
      </c>
      <c r="G9" s="3">
        <f t="shared" si="0"/>
        <v>36</v>
      </c>
    </row>
    <row r="10" spans="2:21" x14ac:dyDescent="0.25">
      <c r="B10" s="3" t="s">
        <v>17</v>
      </c>
      <c r="D10" s="3">
        <f>IFERROR(IF(D12="X",(D6)/-(D7/D14),D6/(D7/D14)),0)</f>
        <v>0.83333333333333337</v>
      </c>
      <c r="F10" s="3">
        <v>50</v>
      </c>
      <c r="G10" s="3">
        <f t="shared" si="0"/>
        <v>46</v>
      </c>
    </row>
    <row r="11" spans="2:21" x14ac:dyDescent="0.25">
      <c r="B11" s="3" t="s">
        <v>18</v>
      </c>
      <c r="D11" s="3">
        <f>IF(D12="X",100,0)</f>
        <v>0</v>
      </c>
      <c r="F11" s="3">
        <v>60</v>
      </c>
      <c r="G11" s="3">
        <f t="shared" si="0"/>
        <v>57</v>
      </c>
    </row>
    <row r="12" spans="2:21" x14ac:dyDescent="0.25">
      <c r="B12" s="3" t="s">
        <v>20</v>
      </c>
      <c r="D12" s="2"/>
      <c r="F12" s="3">
        <v>70</v>
      </c>
      <c r="G12" s="3">
        <f t="shared" si="0"/>
        <v>68</v>
      </c>
    </row>
    <row r="13" spans="2:21" x14ac:dyDescent="0.25">
      <c r="B13" s="3" t="s">
        <v>14</v>
      </c>
      <c r="D13" s="1">
        <v>100</v>
      </c>
      <c r="F13" s="3">
        <v>80</v>
      </c>
      <c r="G13" s="3">
        <f t="shared" si="0"/>
        <v>79</v>
      </c>
    </row>
    <row r="14" spans="2:21" x14ac:dyDescent="0.25">
      <c r="B14" s="3" t="s">
        <v>21</v>
      </c>
      <c r="D14" s="3">
        <f>D13/100</f>
        <v>1</v>
      </c>
      <c r="F14" s="3">
        <v>90</v>
      </c>
      <c r="G14" s="3">
        <f t="shared" si="0"/>
        <v>89</v>
      </c>
    </row>
    <row r="15" spans="2:21" x14ac:dyDescent="0.25">
      <c r="F15" s="3">
        <v>100</v>
      </c>
      <c r="G15" s="3">
        <f t="shared" si="0"/>
        <v>100</v>
      </c>
    </row>
  </sheetData>
  <protectedRanges>
    <protectedRange sqref="D7" name="Range1"/>
  </protectedRanges>
  <mergeCells count="1">
    <mergeCell ref="B4:D4"/>
  </mergeCells>
  <dataValidations count="1">
    <dataValidation type="whole" allowBlank="1" showInputMessage="1" showErrorMessage="1" errorTitle="X to Doubt." error="Valid inputs are 0 through 99, whole numbers only._x000a__x000a_If you would like to bypass this restriction, please see the ReadMe regarding worksheet protection." sqref="D7" xr:uid="{7C3ECCA8-B4AD-4E86-B420-0056A344BFD8}">
      <formula1>0</formula1>
      <formula2>99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61253-C780-43B9-BCE5-F76AE2F5A7AB}">
  <dimension ref="B1:U15"/>
  <sheetViews>
    <sheetView workbookViewId="0"/>
  </sheetViews>
  <sheetFormatPr defaultRowHeight="15" x14ac:dyDescent="0.25"/>
  <cols>
    <col min="1" max="16384" width="9.140625" style="3"/>
  </cols>
  <sheetData>
    <row r="1" spans="2:21" x14ac:dyDescent="0.25">
      <c r="Q1" s="5"/>
      <c r="R1" s="5"/>
      <c r="S1" s="5"/>
      <c r="T1" s="5"/>
      <c r="U1" s="5"/>
    </row>
    <row r="2" spans="2:21" x14ac:dyDescent="0.25">
      <c r="Q2" s="6"/>
      <c r="R2" s="6"/>
      <c r="S2" s="6"/>
      <c r="T2" s="6"/>
      <c r="U2" s="7"/>
    </row>
    <row r="3" spans="2:21" x14ac:dyDescent="0.25">
      <c r="Q3" s="5"/>
      <c r="R3" s="5"/>
      <c r="S3" s="5"/>
      <c r="T3" s="5"/>
      <c r="U3" s="5"/>
    </row>
    <row r="4" spans="2:21" x14ac:dyDescent="0.25">
      <c r="B4" s="4" t="s">
        <v>13</v>
      </c>
      <c r="C4" s="4"/>
      <c r="D4" s="4"/>
      <c r="F4" s="3" t="s">
        <v>0</v>
      </c>
      <c r="G4" s="3" t="s">
        <v>1</v>
      </c>
      <c r="Q4" s="5"/>
      <c r="R4" s="5"/>
      <c r="S4" s="5"/>
      <c r="T4" s="5"/>
      <c r="U4" s="5"/>
    </row>
    <row r="5" spans="2:21" x14ac:dyDescent="0.25">
      <c r="B5" s="3" t="s">
        <v>19</v>
      </c>
      <c r="D5" s="3">
        <v>19</v>
      </c>
      <c r="F5" s="3">
        <v>0</v>
      </c>
      <c r="G5" s="3">
        <f>IF(F5&lt;$D$7/$D$14,ROUND((F5)*($D$10)+$D$11,0),ROUND((((F5)*$D$8)+$D$9),0))</f>
        <v>20</v>
      </c>
      <c r="Q5" s="5"/>
      <c r="R5" s="5"/>
      <c r="S5" s="8"/>
      <c r="T5" s="5"/>
      <c r="U5" s="5"/>
    </row>
    <row r="6" spans="2:21" x14ac:dyDescent="0.25">
      <c r="B6" s="3" t="s">
        <v>3</v>
      </c>
      <c r="D6" s="3">
        <f>D5+1</f>
        <v>20</v>
      </c>
      <c r="F6" s="3">
        <v>10</v>
      </c>
      <c r="G6" s="3">
        <f t="shared" ref="G6:G15" si="0">IF(F6&lt;$D$7/$D$14,ROUND((F6)*($D$10)+$D$11,0),ROUND((((F6)*$D$8)+$D$9),0))</f>
        <v>28</v>
      </c>
      <c r="Q6" s="5"/>
      <c r="R6" s="5"/>
      <c r="S6" s="5"/>
      <c r="T6" s="5"/>
      <c r="U6" s="5"/>
    </row>
    <row r="7" spans="2:21" x14ac:dyDescent="0.25">
      <c r="B7" s="3" t="s">
        <v>2</v>
      </c>
      <c r="D7" s="1"/>
      <c r="F7" s="3">
        <v>20</v>
      </c>
      <c r="G7" s="3">
        <f t="shared" si="0"/>
        <v>36</v>
      </c>
      <c r="Q7" s="5"/>
      <c r="R7" s="5"/>
      <c r="S7" s="5"/>
      <c r="T7" s="5"/>
      <c r="U7" s="5"/>
    </row>
    <row r="8" spans="2:21" x14ac:dyDescent="0.25">
      <c r="B8" s="3" t="s">
        <v>15</v>
      </c>
      <c r="D8" s="3">
        <f>IF($D$12="X",-(100-D6)/(100-(D7/D14)),(100-D6)/(100-(D7/D14)))</f>
        <v>0.8</v>
      </c>
      <c r="F8" s="3">
        <v>30</v>
      </c>
      <c r="G8" s="3">
        <f t="shared" si="0"/>
        <v>44</v>
      </c>
    </row>
    <row r="9" spans="2:21" x14ac:dyDescent="0.25">
      <c r="B9" s="3" t="s">
        <v>16</v>
      </c>
      <c r="D9" s="3">
        <f>IF($D$12="X",-(D8)*100,-(D8-1)*100)</f>
        <v>19.999999999999996</v>
      </c>
      <c r="F9" s="3">
        <v>40</v>
      </c>
      <c r="G9" s="3">
        <f t="shared" si="0"/>
        <v>52</v>
      </c>
    </row>
    <row r="10" spans="2:21" x14ac:dyDescent="0.25">
      <c r="B10" s="3" t="s">
        <v>17</v>
      </c>
      <c r="D10" s="3">
        <f>IFERROR(IF(D12="X",(D6)/-(D7/D14),D6/(D7/D14)),0)</f>
        <v>0</v>
      </c>
      <c r="F10" s="3">
        <v>50</v>
      </c>
      <c r="G10" s="3">
        <f t="shared" si="0"/>
        <v>60</v>
      </c>
    </row>
    <row r="11" spans="2:21" x14ac:dyDescent="0.25">
      <c r="B11" s="3" t="s">
        <v>18</v>
      </c>
      <c r="D11" s="3">
        <f>IF(D12="X",100,0)</f>
        <v>0</v>
      </c>
      <c r="F11" s="3">
        <v>60</v>
      </c>
      <c r="G11" s="3">
        <f t="shared" si="0"/>
        <v>68</v>
      </c>
    </row>
    <row r="12" spans="2:21" x14ac:dyDescent="0.25">
      <c r="B12" s="3" t="s">
        <v>20</v>
      </c>
      <c r="D12" s="2"/>
      <c r="F12" s="3">
        <v>70</v>
      </c>
      <c r="G12" s="3">
        <f t="shared" si="0"/>
        <v>76</v>
      </c>
    </row>
    <row r="13" spans="2:21" x14ac:dyDescent="0.25">
      <c r="B13" s="3" t="s">
        <v>14</v>
      </c>
      <c r="D13" s="1">
        <v>100</v>
      </c>
      <c r="F13" s="3">
        <v>80</v>
      </c>
      <c r="G13" s="3">
        <f t="shared" si="0"/>
        <v>84</v>
      </c>
    </row>
    <row r="14" spans="2:21" x14ac:dyDescent="0.25">
      <c r="B14" s="3" t="s">
        <v>21</v>
      </c>
      <c r="D14" s="3">
        <f>D13/100</f>
        <v>1</v>
      </c>
      <c r="F14" s="3">
        <v>90</v>
      </c>
      <c r="G14" s="3">
        <f t="shared" si="0"/>
        <v>92</v>
      </c>
    </row>
    <row r="15" spans="2:21" x14ac:dyDescent="0.25">
      <c r="F15" s="3">
        <v>100</v>
      </c>
      <c r="G15" s="3">
        <f t="shared" si="0"/>
        <v>100</v>
      </c>
    </row>
  </sheetData>
  <protectedRanges>
    <protectedRange sqref="D7" name="Range1"/>
  </protectedRanges>
  <mergeCells count="1">
    <mergeCell ref="B4:D4"/>
  </mergeCells>
  <dataValidations count="2">
    <dataValidation type="whole" allowBlank="1" showInputMessage="1" showErrorMessage="1" errorTitle="X to Doubt." error="Valid inputs are 0 through 99, whole numbers only._x000a__x000a_If you would like to bypass this restriction, please see the ReadMe regarding worksheet protection." sqref="D7" xr:uid="{96C8FD1A-29DD-4822-BAAF-E31C63EDA99A}">
      <formula1>0</formula1>
      <formula2>99</formula2>
    </dataValidation>
    <dataValidation type="whole" showErrorMessage="1" errorTitle="Sorry, there are limits." error="Please note that the X Saturation should not be blank. If you are leaving it at the default it should remain at 100." sqref="D13" xr:uid="{C7BC284B-E5E3-4074-A56A-ADAC5F1BDA9C}">
      <formula1>1</formula1>
      <formula2>100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02A14-1C52-470B-9CF6-1E5EB44FC7BA}">
  <dimension ref="B1:U15"/>
  <sheetViews>
    <sheetView workbookViewId="0"/>
  </sheetViews>
  <sheetFormatPr defaultRowHeight="15" x14ac:dyDescent="0.25"/>
  <cols>
    <col min="1" max="16384" width="9.140625" style="3"/>
  </cols>
  <sheetData>
    <row r="1" spans="2:21" x14ac:dyDescent="0.25">
      <c r="Q1" s="5"/>
      <c r="R1" s="5"/>
      <c r="S1" s="5"/>
      <c r="T1" s="5"/>
      <c r="U1" s="5"/>
    </row>
    <row r="2" spans="2:21" x14ac:dyDescent="0.25">
      <c r="Q2" s="6"/>
      <c r="R2" s="6"/>
      <c r="S2" s="6"/>
      <c r="T2" s="6"/>
      <c r="U2" s="7"/>
    </row>
    <row r="3" spans="2:21" x14ac:dyDescent="0.25">
      <c r="Q3" s="5"/>
      <c r="R3" s="5"/>
      <c r="S3" s="5"/>
      <c r="T3" s="5"/>
      <c r="U3" s="5"/>
    </row>
    <row r="4" spans="2:21" x14ac:dyDescent="0.25">
      <c r="B4" s="4" t="s">
        <v>9</v>
      </c>
      <c r="C4" s="4"/>
      <c r="D4" s="4"/>
      <c r="F4" s="3" t="s">
        <v>0</v>
      </c>
      <c r="G4" s="3" t="s">
        <v>1</v>
      </c>
      <c r="Q4" s="5"/>
      <c r="R4" s="5"/>
      <c r="S4" s="5"/>
      <c r="T4" s="5"/>
      <c r="U4" s="5"/>
    </row>
    <row r="5" spans="2:21" x14ac:dyDescent="0.25">
      <c r="B5" s="3" t="s">
        <v>19</v>
      </c>
      <c r="D5" s="3">
        <v>19</v>
      </c>
      <c r="F5" s="3">
        <v>0</v>
      </c>
      <c r="G5" s="3">
        <f>IF(F5&lt;$D$7/$D$14,ROUND((F5)*($D$10)+$D$11,0),ROUND((((F5)*$D$8)+$D$9),0))</f>
        <v>20</v>
      </c>
      <c r="Q5" s="5"/>
      <c r="R5" s="5"/>
      <c r="S5" s="8"/>
      <c r="T5" s="5"/>
      <c r="U5" s="5"/>
    </row>
    <row r="6" spans="2:21" x14ac:dyDescent="0.25">
      <c r="B6" s="3" t="s">
        <v>3</v>
      </c>
      <c r="D6" s="3">
        <f>D5+1</f>
        <v>20</v>
      </c>
      <c r="F6" s="3">
        <v>10</v>
      </c>
      <c r="G6" s="3">
        <f t="shared" ref="G6:G15" si="0">IF(F6&lt;$D$7/$D$14,ROUND((F6)*($D$10)+$D$11,0),ROUND((((F6)*$D$8)+$D$9),0))</f>
        <v>28</v>
      </c>
      <c r="Q6" s="5"/>
      <c r="R6" s="5"/>
      <c r="S6" s="5"/>
      <c r="T6" s="5"/>
      <c r="U6" s="5"/>
    </row>
    <row r="7" spans="2:21" x14ac:dyDescent="0.25">
      <c r="B7" s="3" t="s">
        <v>2</v>
      </c>
      <c r="D7" s="1">
        <v>0</v>
      </c>
      <c r="F7" s="3">
        <v>20</v>
      </c>
      <c r="G7" s="3">
        <f t="shared" si="0"/>
        <v>36</v>
      </c>
      <c r="Q7" s="5"/>
      <c r="R7" s="5"/>
      <c r="S7" s="5"/>
      <c r="T7" s="5"/>
      <c r="U7" s="5"/>
    </row>
    <row r="8" spans="2:21" x14ac:dyDescent="0.25">
      <c r="B8" s="3" t="s">
        <v>15</v>
      </c>
      <c r="D8" s="3">
        <f>IF($D$12="X",-(100-D6)/(100-(D7/D14)),(100-D6)/(100-(D7/D14)))</f>
        <v>0.8</v>
      </c>
      <c r="F8" s="3">
        <v>30</v>
      </c>
      <c r="G8" s="3">
        <f t="shared" si="0"/>
        <v>44</v>
      </c>
    </row>
    <row r="9" spans="2:21" x14ac:dyDescent="0.25">
      <c r="B9" s="3" t="s">
        <v>16</v>
      </c>
      <c r="D9" s="3">
        <f>IF($D$12="X",-(D8)*100,-(D8-1)*100)</f>
        <v>19.999999999999996</v>
      </c>
      <c r="F9" s="3">
        <v>40</v>
      </c>
      <c r="G9" s="3">
        <f t="shared" si="0"/>
        <v>52</v>
      </c>
    </row>
    <row r="10" spans="2:21" x14ac:dyDescent="0.25">
      <c r="B10" s="3" t="s">
        <v>17</v>
      </c>
      <c r="D10" s="3">
        <f>IFERROR(IF(D12="X",(D6)/-(D7/D14),D6/(D7/D14)),0)</f>
        <v>0</v>
      </c>
      <c r="F10" s="3">
        <v>50</v>
      </c>
      <c r="G10" s="3">
        <f t="shared" si="0"/>
        <v>60</v>
      </c>
    </row>
    <row r="11" spans="2:21" x14ac:dyDescent="0.25">
      <c r="B11" s="3" t="s">
        <v>18</v>
      </c>
      <c r="D11" s="3">
        <f>IF(D12="X",100,0)</f>
        <v>0</v>
      </c>
      <c r="F11" s="3">
        <v>60</v>
      </c>
      <c r="G11" s="3">
        <f t="shared" si="0"/>
        <v>68</v>
      </c>
    </row>
    <row r="12" spans="2:21" x14ac:dyDescent="0.25">
      <c r="B12" s="3" t="s">
        <v>20</v>
      </c>
      <c r="D12" s="2"/>
      <c r="F12" s="3">
        <v>70</v>
      </c>
      <c r="G12" s="3">
        <f t="shared" si="0"/>
        <v>76</v>
      </c>
    </row>
    <row r="13" spans="2:21" x14ac:dyDescent="0.25">
      <c r="B13" s="3" t="s">
        <v>14</v>
      </c>
      <c r="D13" s="1">
        <v>100</v>
      </c>
      <c r="F13" s="3">
        <v>80</v>
      </c>
      <c r="G13" s="3">
        <f t="shared" si="0"/>
        <v>84</v>
      </c>
    </row>
    <row r="14" spans="2:21" x14ac:dyDescent="0.25">
      <c r="B14" s="3" t="s">
        <v>21</v>
      </c>
      <c r="D14" s="3">
        <f>D13/100</f>
        <v>1</v>
      </c>
      <c r="F14" s="3">
        <v>90</v>
      </c>
      <c r="G14" s="3">
        <f t="shared" si="0"/>
        <v>92</v>
      </c>
    </row>
    <row r="15" spans="2:21" x14ac:dyDescent="0.25">
      <c r="F15" s="3">
        <v>100</v>
      </c>
      <c r="G15" s="3">
        <f t="shared" si="0"/>
        <v>100</v>
      </c>
    </row>
  </sheetData>
  <protectedRanges>
    <protectedRange sqref="D7" name="Range1"/>
  </protectedRanges>
  <mergeCells count="1">
    <mergeCell ref="B4:D4"/>
  </mergeCells>
  <dataValidations count="2">
    <dataValidation type="whole" showErrorMessage="1" errorTitle="Sorry, there are limits." error="Please note that the X Saturation should not be blank. If you are leaving it at the default it should remain at 100." sqref="D13" xr:uid="{03E51C7D-9EF4-4597-B8C3-A4D8A4333307}">
      <formula1>1</formula1>
      <formula2>100</formula2>
    </dataValidation>
    <dataValidation type="whole" allowBlank="1" showInputMessage="1" showErrorMessage="1" errorTitle="X to Doubt." error="Valid inputs are 0 through 99, whole numbers only._x000a__x000a_If you would like to bypass this restriction, please see the ReadMe regarding worksheet protection." sqref="D7" xr:uid="{856FEA1E-26C8-46B5-990D-9F69FD796717}">
      <formula1>0</formula1>
      <formula2>99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045AC-8146-4F32-BA9F-0AB2B3E685F1}">
  <dimension ref="B1:U15"/>
  <sheetViews>
    <sheetView workbookViewId="0"/>
  </sheetViews>
  <sheetFormatPr defaultRowHeight="15" x14ac:dyDescent="0.25"/>
  <cols>
    <col min="1" max="16384" width="9.140625" style="3"/>
  </cols>
  <sheetData>
    <row r="1" spans="2:21" x14ac:dyDescent="0.25">
      <c r="Q1" s="5"/>
      <c r="R1" s="5"/>
      <c r="S1" s="5"/>
      <c r="T1" s="5"/>
      <c r="U1" s="5"/>
    </row>
    <row r="2" spans="2:21" x14ac:dyDescent="0.25">
      <c r="Q2" s="6"/>
      <c r="R2" s="6"/>
      <c r="S2" s="6"/>
      <c r="T2" s="6"/>
      <c r="U2" s="7"/>
    </row>
    <row r="3" spans="2:21" x14ac:dyDescent="0.25">
      <c r="Q3" s="5"/>
      <c r="R3" s="5"/>
      <c r="S3" s="5"/>
      <c r="T3" s="5"/>
      <c r="U3" s="5"/>
    </row>
    <row r="4" spans="2:21" x14ac:dyDescent="0.25">
      <c r="B4" s="4" t="s">
        <v>4</v>
      </c>
      <c r="C4" s="4"/>
      <c r="D4" s="4"/>
      <c r="F4" s="3" t="s">
        <v>0</v>
      </c>
      <c r="G4" s="3" t="s">
        <v>1</v>
      </c>
      <c r="Q4" s="5"/>
      <c r="R4" s="5"/>
      <c r="S4" s="5"/>
      <c r="T4" s="5"/>
      <c r="U4" s="5"/>
    </row>
    <row r="5" spans="2:21" x14ac:dyDescent="0.25">
      <c r="B5" s="3" t="s">
        <v>19</v>
      </c>
      <c r="D5" s="3">
        <v>20</v>
      </c>
      <c r="F5" s="3">
        <v>0</v>
      </c>
      <c r="G5" s="3">
        <f>IF(F5&lt;$D$7/$D$14,ROUND((F5)*($D$10)+$D$11,0),ROUND((((F5)*$D$8)+$D$9),0))</f>
        <v>21</v>
      </c>
      <c r="Q5" s="5"/>
      <c r="R5" s="5"/>
      <c r="S5" s="8"/>
      <c r="T5" s="5"/>
      <c r="U5" s="5"/>
    </row>
    <row r="6" spans="2:21" x14ac:dyDescent="0.25">
      <c r="B6" s="3" t="s">
        <v>3</v>
      </c>
      <c r="D6" s="3">
        <f>D5+1</f>
        <v>21</v>
      </c>
      <c r="F6" s="3">
        <v>10</v>
      </c>
      <c r="G6" s="3">
        <f t="shared" ref="G6:G15" si="0">IF(F6&lt;$D$7/$D$14,ROUND((F6)*($D$10)+$D$11,0),ROUND((((F6)*$D$8)+$D$9),0))</f>
        <v>29</v>
      </c>
      <c r="Q6" s="5"/>
      <c r="R6" s="5"/>
      <c r="S6" s="5"/>
      <c r="T6" s="5"/>
      <c r="U6" s="5"/>
    </row>
    <row r="7" spans="2:21" x14ac:dyDescent="0.25">
      <c r="B7" s="3" t="s">
        <v>2</v>
      </c>
      <c r="D7" s="1">
        <v>0</v>
      </c>
      <c r="F7" s="3">
        <v>20</v>
      </c>
      <c r="G7" s="3">
        <f t="shared" si="0"/>
        <v>37</v>
      </c>
      <c r="Q7" s="5"/>
      <c r="R7" s="5"/>
      <c r="S7" s="5"/>
      <c r="T7" s="5"/>
      <c r="U7" s="5"/>
    </row>
    <row r="8" spans="2:21" x14ac:dyDescent="0.25">
      <c r="B8" s="3" t="s">
        <v>15</v>
      </c>
      <c r="D8" s="3">
        <f>IF($D$12="X",-(100-D6)/(100-(D7/D14)),(100-D6)/(100-(D7/D14)))</f>
        <v>0.79</v>
      </c>
      <c r="F8" s="3">
        <v>30</v>
      </c>
      <c r="G8" s="3">
        <f t="shared" si="0"/>
        <v>45</v>
      </c>
    </row>
    <row r="9" spans="2:21" x14ac:dyDescent="0.25">
      <c r="B9" s="3" t="s">
        <v>16</v>
      </c>
      <c r="D9" s="3">
        <f>IF($D$12="X",-(D8)*100,-(D8-1)*100)</f>
        <v>20.999999999999996</v>
      </c>
      <c r="F9" s="3">
        <v>40</v>
      </c>
      <c r="G9" s="3">
        <f t="shared" si="0"/>
        <v>53</v>
      </c>
    </row>
    <row r="10" spans="2:21" x14ac:dyDescent="0.25">
      <c r="B10" s="3" t="s">
        <v>17</v>
      </c>
      <c r="D10" s="3">
        <f>IFERROR(IF(D12="X",(D6)/-(D7/D14),D6/(D7/D14)),0)</f>
        <v>0</v>
      </c>
      <c r="F10" s="3">
        <v>50</v>
      </c>
      <c r="G10" s="3">
        <f t="shared" si="0"/>
        <v>61</v>
      </c>
    </row>
    <row r="11" spans="2:21" x14ac:dyDescent="0.25">
      <c r="B11" s="3" t="s">
        <v>18</v>
      </c>
      <c r="D11" s="3">
        <f>IF(D12="X",100,0)</f>
        <v>0</v>
      </c>
      <c r="F11" s="3">
        <v>60</v>
      </c>
      <c r="G11" s="3">
        <f t="shared" si="0"/>
        <v>68</v>
      </c>
    </row>
    <row r="12" spans="2:21" x14ac:dyDescent="0.25">
      <c r="B12" s="3" t="s">
        <v>20</v>
      </c>
      <c r="D12" s="2"/>
      <c r="F12" s="3">
        <v>70</v>
      </c>
      <c r="G12" s="3">
        <f t="shared" si="0"/>
        <v>76</v>
      </c>
    </row>
    <row r="13" spans="2:21" x14ac:dyDescent="0.25">
      <c r="B13" s="3" t="s">
        <v>14</v>
      </c>
      <c r="D13" s="1">
        <v>100</v>
      </c>
      <c r="F13" s="3">
        <v>80</v>
      </c>
      <c r="G13" s="3">
        <f t="shared" si="0"/>
        <v>84</v>
      </c>
    </row>
    <row r="14" spans="2:21" x14ac:dyDescent="0.25">
      <c r="B14" s="3" t="s">
        <v>21</v>
      </c>
      <c r="D14" s="3">
        <f>D13/100</f>
        <v>1</v>
      </c>
      <c r="F14" s="3">
        <v>90</v>
      </c>
      <c r="G14" s="3">
        <f t="shared" si="0"/>
        <v>92</v>
      </c>
    </row>
    <row r="15" spans="2:21" x14ac:dyDescent="0.25">
      <c r="F15" s="3">
        <v>100</v>
      </c>
      <c r="G15" s="3">
        <f t="shared" si="0"/>
        <v>100</v>
      </c>
    </row>
  </sheetData>
  <protectedRanges>
    <protectedRange sqref="D7" name="Range1"/>
  </protectedRanges>
  <mergeCells count="1">
    <mergeCell ref="B4:D4"/>
  </mergeCells>
  <dataValidations count="2">
    <dataValidation type="whole" allowBlank="1" showInputMessage="1" showErrorMessage="1" errorTitle="X to Doubt." error="Valid inputs are 0 through 99, whole numbers only._x000a__x000a_If you would like to bypass this restriction, please see the ReadMe regarding worksheet protection." sqref="D7" xr:uid="{1422860A-224B-4EB3-B41E-57B06940E8F6}">
      <formula1>0</formula1>
      <formula2>99</formula2>
    </dataValidation>
    <dataValidation type="whole" showErrorMessage="1" errorTitle="Sorry, there are limits." error="Please note that the X Saturation should not be blank. If you are leaving it at the default it should remain at 100." sqref="D13" xr:uid="{DDB87025-541B-43C0-A901-31B8B020862E}">
      <formula1>1</formula1>
      <formula2>100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5C6CE-ECA7-4146-BCDD-8C58FEA29602}">
  <dimension ref="B1:U15"/>
  <sheetViews>
    <sheetView workbookViewId="0"/>
  </sheetViews>
  <sheetFormatPr defaultRowHeight="15" x14ac:dyDescent="0.25"/>
  <cols>
    <col min="1" max="16384" width="9.140625" style="3"/>
  </cols>
  <sheetData>
    <row r="1" spans="2:21" x14ac:dyDescent="0.25">
      <c r="Q1" s="5"/>
      <c r="R1" s="5"/>
      <c r="S1" s="5"/>
      <c r="T1" s="5"/>
      <c r="U1" s="5"/>
    </row>
    <row r="2" spans="2:21" x14ac:dyDescent="0.25">
      <c r="Q2" s="6"/>
      <c r="R2" s="6"/>
      <c r="S2" s="6"/>
      <c r="T2" s="6"/>
      <c r="U2" s="7"/>
    </row>
    <row r="3" spans="2:21" x14ac:dyDescent="0.25">
      <c r="Q3" s="5"/>
      <c r="R3" s="5"/>
      <c r="S3" s="5"/>
      <c r="T3" s="5"/>
      <c r="U3" s="5"/>
    </row>
    <row r="4" spans="2:21" x14ac:dyDescent="0.25">
      <c r="B4" s="4" t="s">
        <v>5</v>
      </c>
      <c r="C4" s="4"/>
      <c r="D4" s="4"/>
      <c r="F4" s="3" t="s">
        <v>0</v>
      </c>
      <c r="G4" s="3" t="s">
        <v>1</v>
      </c>
      <c r="Q4" s="5"/>
      <c r="R4" s="5"/>
      <c r="S4" s="5"/>
      <c r="T4" s="5"/>
      <c r="U4" s="5"/>
    </row>
    <row r="5" spans="2:21" x14ac:dyDescent="0.25">
      <c r="B5" s="3" t="s">
        <v>19</v>
      </c>
      <c r="D5" s="3">
        <v>23</v>
      </c>
      <c r="F5" s="3">
        <v>0</v>
      </c>
      <c r="G5" s="3">
        <f>IF(F5&lt;$D$7/$D$14,ROUND((F5)*($D$10)+$D$11,0),ROUND((((F5)*$D$8)+$D$9),0))</f>
        <v>24</v>
      </c>
      <c r="Q5" s="5"/>
      <c r="R5" s="5"/>
      <c r="S5" s="8"/>
      <c r="T5" s="5"/>
      <c r="U5" s="5"/>
    </row>
    <row r="6" spans="2:21" x14ac:dyDescent="0.25">
      <c r="B6" s="3" t="s">
        <v>3</v>
      </c>
      <c r="D6" s="3">
        <f>D5+1</f>
        <v>24</v>
      </c>
      <c r="F6" s="3">
        <v>10</v>
      </c>
      <c r="G6" s="3">
        <f t="shared" ref="G6:G15" si="0">IF(F6&lt;$D$7/$D$14,ROUND((F6)*($D$10)+$D$11,0),ROUND((((F6)*$D$8)+$D$9),0))</f>
        <v>32</v>
      </c>
      <c r="Q6" s="5"/>
      <c r="R6" s="5"/>
      <c r="S6" s="5"/>
      <c r="T6" s="5"/>
      <c r="U6" s="5"/>
    </row>
    <row r="7" spans="2:21" x14ac:dyDescent="0.25">
      <c r="B7" s="3" t="s">
        <v>2</v>
      </c>
      <c r="D7" s="1">
        <v>0</v>
      </c>
      <c r="F7" s="3">
        <v>20</v>
      </c>
      <c r="G7" s="3">
        <f t="shared" si="0"/>
        <v>39</v>
      </c>
      <c r="Q7" s="5"/>
      <c r="R7" s="5"/>
      <c r="S7" s="5"/>
      <c r="T7" s="5"/>
      <c r="U7" s="5"/>
    </row>
    <row r="8" spans="2:21" x14ac:dyDescent="0.25">
      <c r="B8" s="3" t="s">
        <v>15</v>
      </c>
      <c r="D8" s="3">
        <f>IF($D$12="X",-(100-D6)/(100-(D7/D14)),(100-D6)/(100-(D7/D14)))</f>
        <v>0.76</v>
      </c>
      <c r="F8" s="3">
        <v>30</v>
      </c>
      <c r="G8" s="3">
        <f t="shared" si="0"/>
        <v>47</v>
      </c>
    </row>
    <row r="9" spans="2:21" x14ac:dyDescent="0.25">
      <c r="B9" s="3" t="s">
        <v>16</v>
      </c>
      <c r="D9" s="3">
        <f>IF($D$12="X",-(D8)*100,-(D8-1)*100)</f>
        <v>24</v>
      </c>
      <c r="F9" s="3">
        <v>40</v>
      </c>
      <c r="G9" s="3">
        <f t="shared" si="0"/>
        <v>54</v>
      </c>
    </row>
    <row r="10" spans="2:21" x14ac:dyDescent="0.25">
      <c r="B10" s="3" t="s">
        <v>17</v>
      </c>
      <c r="D10" s="3">
        <f>IFERROR(IF(D12="X",(D6)/-(D7/D14),D6/(D7/D14)),0)</f>
        <v>0</v>
      </c>
      <c r="F10" s="3">
        <v>50</v>
      </c>
      <c r="G10" s="3">
        <f t="shared" si="0"/>
        <v>62</v>
      </c>
    </row>
    <row r="11" spans="2:21" x14ac:dyDescent="0.25">
      <c r="B11" s="3" t="s">
        <v>18</v>
      </c>
      <c r="D11" s="3">
        <f>IF(D12="X",100,0)</f>
        <v>0</v>
      </c>
      <c r="F11" s="3">
        <v>60</v>
      </c>
      <c r="G11" s="3">
        <f t="shared" si="0"/>
        <v>70</v>
      </c>
    </row>
    <row r="12" spans="2:21" x14ac:dyDescent="0.25">
      <c r="B12" s="3" t="s">
        <v>20</v>
      </c>
      <c r="D12" s="2"/>
      <c r="F12" s="3">
        <v>70</v>
      </c>
      <c r="G12" s="3">
        <f t="shared" si="0"/>
        <v>77</v>
      </c>
    </row>
    <row r="13" spans="2:21" x14ac:dyDescent="0.25">
      <c r="B13" s="3" t="s">
        <v>14</v>
      </c>
      <c r="D13" s="1">
        <v>100</v>
      </c>
      <c r="F13" s="3">
        <v>80</v>
      </c>
      <c r="G13" s="3">
        <f t="shared" si="0"/>
        <v>85</v>
      </c>
    </row>
    <row r="14" spans="2:21" x14ac:dyDescent="0.25">
      <c r="B14" s="3" t="s">
        <v>21</v>
      </c>
      <c r="D14" s="3">
        <f>D13/100</f>
        <v>1</v>
      </c>
      <c r="F14" s="3">
        <v>90</v>
      </c>
      <c r="G14" s="3">
        <f t="shared" si="0"/>
        <v>92</v>
      </c>
    </row>
    <row r="15" spans="2:21" x14ac:dyDescent="0.25">
      <c r="F15" s="3">
        <v>100</v>
      </c>
      <c r="G15" s="3">
        <f t="shared" si="0"/>
        <v>100</v>
      </c>
    </row>
  </sheetData>
  <protectedRanges>
    <protectedRange sqref="D7" name="Range1"/>
  </protectedRanges>
  <mergeCells count="1">
    <mergeCell ref="B4:D4"/>
  </mergeCells>
  <dataValidations count="2">
    <dataValidation type="whole" showErrorMessage="1" errorTitle="Sorry, there are limits." error="Please note that the X Saturation should not be blank. If you are leaving it at the default it should remain at 100." sqref="D13" xr:uid="{DC6CF9D3-2189-4EBE-A51E-0E3CABD932E2}">
      <formula1>1</formula1>
      <formula2>100</formula2>
    </dataValidation>
    <dataValidation type="whole" allowBlank="1" showInputMessage="1" showErrorMessage="1" errorTitle="X to Doubt." error="Valid inputs are 0 through 99, whole numbers only._x000a__x000a_If you would like to bypass this restriction, please see the ReadMe regarding worksheet protection." sqref="D7" xr:uid="{273FC321-128D-4E76-8D5F-4DD7F211B2E2}">
      <formula1>0</formula1>
      <formula2>99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49F2D-ECE3-4851-8A05-EEB55F3B830D}">
  <dimension ref="B1:U15"/>
  <sheetViews>
    <sheetView workbookViewId="0"/>
  </sheetViews>
  <sheetFormatPr defaultRowHeight="15" x14ac:dyDescent="0.25"/>
  <cols>
    <col min="1" max="16384" width="9.140625" style="3"/>
  </cols>
  <sheetData>
    <row r="1" spans="2:21" x14ac:dyDescent="0.25">
      <c r="Q1" s="5"/>
      <c r="R1" s="5"/>
      <c r="S1" s="5"/>
      <c r="T1" s="5"/>
      <c r="U1" s="5"/>
    </row>
    <row r="2" spans="2:21" x14ac:dyDescent="0.25">
      <c r="Q2" s="6"/>
      <c r="R2" s="6"/>
      <c r="S2" s="6"/>
      <c r="T2" s="6"/>
      <c r="U2" s="7"/>
    </row>
    <row r="3" spans="2:21" x14ac:dyDescent="0.25">
      <c r="Q3" s="5"/>
      <c r="R3" s="5"/>
      <c r="S3" s="5"/>
      <c r="T3" s="5"/>
      <c r="U3" s="5"/>
    </row>
    <row r="4" spans="2:21" x14ac:dyDescent="0.25">
      <c r="B4" s="4" t="s">
        <v>6</v>
      </c>
      <c r="C4" s="4"/>
      <c r="D4" s="4"/>
      <c r="F4" s="3" t="s">
        <v>0</v>
      </c>
      <c r="G4" s="3" t="s">
        <v>1</v>
      </c>
      <c r="Q4" s="5"/>
      <c r="R4" s="5"/>
      <c r="S4" s="5"/>
      <c r="T4" s="5"/>
      <c r="U4" s="5"/>
    </row>
    <row r="5" spans="2:21" x14ac:dyDescent="0.25">
      <c r="B5" s="3" t="s">
        <v>19</v>
      </c>
      <c r="D5" s="3">
        <v>18</v>
      </c>
      <c r="F5" s="3">
        <v>0</v>
      </c>
      <c r="G5" s="3">
        <f>IF(F5&lt;$D$7/$D$14,ROUND((F5)*($D$10)+$D$11,0),ROUND((((F5)*$D$8)+$D$9),0))</f>
        <v>19</v>
      </c>
      <c r="Q5" s="5"/>
      <c r="R5" s="5"/>
      <c r="S5" s="8"/>
      <c r="T5" s="5"/>
      <c r="U5" s="5"/>
    </row>
    <row r="6" spans="2:21" x14ac:dyDescent="0.25">
      <c r="B6" s="3" t="s">
        <v>3</v>
      </c>
      <c r="D6" s="3">
        <f>D5+1</f>
        <v>19</v>
      </c>
      <c r="F6" s="3">
        <v>10</v>
      </c>
      <c r="G6" s="3">
        <f t="shared" ref="G6:G15" si="0">IF(F6&lt;$D$7/$D$14,ROUND((F6)*($D$10)+$D$11,0),ROUND((((F6)*$D$8)+$D$9),0))</f>
        <v>27</v>
      </c>
      <c r="Q6" s="5"/>
      <c r="R6" s="5"/>
      <c r="S6" s="5"/>
      <c r="T6" s="5"/>
      <c r="U6" s="5"/>
    </row>
    <row r="7" spans="2:21" x14ac:dyDescent="0.25">
      <c r="B7" s="3" t="s">
        <v>2</v>
      </c>
      <c r="D7" s="1">
        <v>0</v>
      </c>
      <c r="F7" s="3">
        <v>20</v>
      </c>
      <c r="G7" s="3">
        <f t="shared" si="0"/>
        <v>35</v>
      </c>
      <c r="Q7" s="5"/>
      <c r="R7" s="5"/>
      <c r="S7" s="5"/>
      <c r="T7" s="5"/>
      <c r="U7" s="5"/>
    </row>
    <row r="8" spans="2:21" x14ac:dyDescent="0.25">
      <c r="B8" s="3" t="s">
        <v>15</v>
      </c>
      <c r="D8" s="3">
        <f>IF($D$12="X",-(100-D6)/(100-(D7/D14)),(100-D6)/(100-(D7/D14)))</f>
        <v>0.81</v>
      </c>
      <c r="F8" s="3">
        <v>30</v>
      </c>
      <c r="G8" s="3">
        <f t="shared" si="0"/>
        <v>43</v>
      </c>
    </row>
    <row r="9" spans="2:21" x14ac:dyDescent="0.25">
      <c r="B9" s="3" t="s">
        <v>16</v>
      </c>
      <c r="D9" s="3">
        <f>IF($D$12="X",-(D8)*100,-(D8-1)*100)</f>
        <v>18.999999999999993</v>
      </c>
      <c r="F9" s="3">
        <v>40</v>
      </c>
      <c r="G9" s="3">
        <f t="shared" si="0"/>
        <v>51</v>
      </c>
    </row>
    <row r="10" spans="2:21" x14ac:dyDescent="0.25">
      <c r="B10" s="3" t="s">
        <v>17</v>
      </c>
      <c r="D10" s="3">
        <f>IFERROR(IF(D12="X",(D6)/-(D7/D14),D6/(D7/D14)),0)</f>
        <v>0</v>
      </c>
      <c r="F10" s="3">
        <v>50</v>
      </c>
      <c r="G10" s="3">
        <f t="shared" si="0"/>
        <v>60</v>
      </c>
    </row>
    <row r="11" spans="2:21" x14ac:dyDescent="0.25">
      <c r="B11" s="3" t="s">
        <v>18</v>
      </c>
      <c r="D11" s="3">
        <f>IF(D12="X",100,0)</f>
        <v>0</v>
      </c>
      <c r="F11" s="3">
        <v>60</v>
      </c>
      <c r="G11" s="3">
        <f t="shared" si="0"/>
        <v>68</v>
      </c>
    </row>
    <row r="12" spans="2:21" x14ac:dyDescent="0.25">
      <c r="B12" s="3" t="s">
        <v>20</v>
      </c>
      <c r="D12" s="2"/>
      <c r="F12" s="3">
        <v>70</v>
      </c>
      <c r="G12" s="3">
        <f t="shared" si="0"/>
        <v>76</v>
      </c>
    </row>
    <row r="13" spans="2:21" x14ac:dyDescent="0.25">
      <c r="B13" s="3" t="s">
        <v>14</v>
      </c>
      <c r="D13" s="1">
        <v>100</v>
      </c>
      <c r="F13" s="3">
        <v>80</v>
      </c>
      <c r="G13" s="3">
        <f t="shared" si="0"/>
        <v>84</v>
      </c>
    </row>
    <row r="14" spans="2:21" x14ac:dyDescent="0.25">
      <c r="B14" s="3" t="s">
        <v>21</v>
      </c>
      <c r="D14" s="3">
        <f>D13/100</f>
        <v>1</v>
      </c>
      <c r="F14" s="3">
        <v>90</v>
      </c>
      <c r="G14" s="3">
        <f t="shared" si="0"/>
        <v>92</v>
      </c>
    </row>
    <row r="15" spans="2:21" x14ac:dyDescent="0.25">
      <c r="F15" s="3">
        <v>100</v>
      </c>
      <c r="G15" s="3">
        <f t="shared" si="0"/>
        <v>100</v>
      </c>
    </row>
  </sheetData>
  <protectedRanges>
    <protectedRange sqref="D7" name="Range1"/>
  </protectedRanges>
  <mergeCells count="1">
    <mergeCell ref="B4:D4"/>
  </mergeCells>
  <dataValidations count="2">
    <dataValidation type="whole" allowBlank="1" showInputMessage="1" showErrorMessage="1" errorTitle="X to Doubt." error="Valid inputs are 0 through 99, whole numbers only._x000a__x000a_If you would like to bypass this restriction, please see the ReadMe regarding worksheet protection." sqref="D7" xr:uid="{48BCB354-1513-4C72-AA33-7C6574784E8A}">
      <formula1>0</formula1>
      <formula2>99</formula2>
    </dataValidation>
    <dataValidation type="whole" showErrorMessage="1" errorTitle="Sorry, there are limits." error="Please note that the X Saturation should not be blank. If you are leaving it at the default it should remain at 100." sqref="D13" xr:uid="{536883AD-42B0-4487-9BAD-36ED59E97D5A}">
      <formula1>1</formula1>
      <formula2>100</formula2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9F09C-5794-4CF7-8808-34F9FAA5D768}">
  <dimension ref="B1:U15"/>
  <sheetViews>
    <sheetView workbookViewId="0"/>
  </sheetViews>
  <sheetFormatPr defaultRowHeight="15" x14ac:dyDescent="0.25"/>
  <cols>
    <col min="1" max="16384" width="9.140625" style="3"/>
  </cols>
  <sheetData>
    <row r="1" spans="2:21" x14ac:dyDescent="0.25">
      <c r="Q1" s="5"/>
      <c r="R1" s="5"/>
      <c r="S1" s="5"/>
      <c r="T1" s="5"/>
      <c r="U1" s="5"/>
    </row>
    <row r="2" spans="2:21" x14ac:dyDescent="0.25">
      <c r="Q2" s="6"/>
      <c r="R2" s="6"/>
      <c r="S2" s="6"/>
      <c r="T2" s="6"/>
      <c r="U2" s="7"/>
    </row>
    <row r="3" spans="2:21" x14ac:dyDescent="0.25">
      <c r="Q3" s="5"/>
      <c r="R3" s="5"/>
      <c r="S3" s="5"/>
      <c r="T3" s="5"/>
      <c r="U3" s="5"/>
    </row>
    <row r="4" spans="2:21" x14ac:dyDescent="0.25">
      <c r="B4" s="4" t="s">
        <v>7</v>
      </c>
      <c r="C4" s="4"/>
      <c r="D4" s="4"/>
      <c r="F4" s="3" t="s">
        <v>0</v>
      </c>
      <c r="G4" s="3" t="s">
        <v>1</v>
      </c>
      <c r="Q4" s="5"/>
      <c r="R4" s="5"/>
      <c r="S4" s="5"/>
      <c r="T4" s="5"/>
      <c r="U4" s="5"/>
    </row>
    <row r="5" spans="2:21" x14ac:dyDescent="0.25">
      <c r="B5" s="3" t="s">
        <v>19</v>
      </c>
      <c r="D5" s="3">
        <v>8</v>
      </c>
      <c r="F5" s="3">
        <v>0</v>
      </c>
      <c r="G5" s="3">
        <f>IF(F5&lt;$D$7/$D$14,ROUND((F5)*($D$10)+$D$11,0),ROUND((((F5)*$D$8)+$D$9),0))</f>
        <v>0</v>
      </c>
      <c r="Q5" s="5"/>
      <c r="R5" s="5"/>
      <c r="S5" s="8"/>
      <c r="T5" s="5"/>
      <c r="U5" s="5"/>
    </row>
    <row r="6" spans="2:21" x14ac:dyDescent="0.25">
      <c r="B6" s="3" t="s">
        <v>3</v>
      </c>
      <c r="D6" s="3">
        <f>D5+1</f>
        <v>9</v>
      </c>
      <c r="F6" s="3">
        <v>10</v>
      </c>
      <c r="G6" s="3">
        <f t="shared" ref="G6:G15" si="0">IF(F6&lt;$D$7/$D$14,ROUND((F6)*($D$10)+$D$11,0),ROUND((((F6)*$D$8)+$D$9),0))</f>
        <v>3</v>
      </c>
      <c r="Q6" s="5"/>
      <c r="R6" s="5"/>
      <c r="S6" s="5"/>
      <c r="T6" s="5"/>
      <c r="U6" s="5"/>
    </row>
    <row r="7" spans="2:21" x14ac:dyDescent="0.25">
      <c r="B7" s="3" t="s">
        <v>2</v>
      </c>
      <c r="D7" s="1">
        <v>30</v>
      </c>
      <c r="F7" s="3">
        <v>20</v>
      </c>
      <c r="G7" s="3">
        <f t="shared" si="0"/>
        <v>6</v>
      </c>
      <c r="Q7" s="5"/>
      <c r="R7" s="5"/>
      <c r="S7" s="5"/>
      <c r="T7" s="5"/>
      <c r="U7" s="5"/>
    </row>
    <row r="8" spans="2:21" x14ac:dyDescent="0.25">
      <c r="B8" s="3" t="s">
        <v>15</v>
      </c>
      <c r="D8" s="3">
        <f>IF($D$12="X",-(100-D6)/(100-(D7/D14)),(100-D6)/(100-(D7/D14)))</f>
        <v>1.3</v>
      </c>
      <c r="F8" s="3">
        <v>30</v>
      </c>
      <c r="G8" s="3">
        <f t="shared" si="0"/>
        <v>9</v>
      </c>
    </row>
    <row r="9" spans="2:21" x14ac:dyDescent="0.25">
      <c r="B9" s="3" t="s">
        <v>16</v>
      </c>
      <c r="D9" s="3">
        <f>IF($D$12="X",-(D8)*100,-(D8-1)*100)</f>
        <v>-30.000000000000004</v>
      </c>
      <c r="F9" s="3">
        <v>40</v>
      </c>
      <c r="G9" s="3">
        <f t="shared" si="0"/>
        <v>22</v>
      </c>
    </row>
    <row r="10" spans="2:21" x14ac:dyDescent="0.25">
      <c r="B10" s="3" t="s">
        <v>17</v>
      </c>
      <c r="D10" s="3">
        <f>IFERROR(IF(D12="X",(D6)/-(D7/D14),D6/(D7/D14)),0)</f>
        <v>0.3</v>
      </c>
      <c r="F10" s="3">
        <v>50</v>
      </c>
      <c r="G10" s="3">
        <f t="shared" si="0"/>
        <v>35</v>
      </c>
    </row>
    <row r="11" spans="2:21" x14ac:dyDescent="0.25">
      <c r="B11" s="3" t="s">
        <v>18</v>
      </c>
      <c r="D11" s="3">
        <f>IF(D12="X",100,0)</f>
        <v>0</v>
      </c>
      <c r="F11" s="3">
        <v>60</v>
      </c>
      <c r="G11" s="3">
        <f t="shared" si="0"/>
        <v>48</v>
      </c>
    </row>
    <row r="12" spans="2:21" x14ac:dyDescent="0.25">
      <c r="B12" s="3" t="s">
        <v>20</v>
      </c>
      <c r="D12" s="2"/>
      <c r="F12" s="3">
        <v>70</v>
      </c>
      <c r="G12" s="3">
        <f t="shared" si="0"/>
        <v>61</v>
      </c>
    </row>
    <row r="13" spans="2:21" x14ac:dyDescent="0.25">
      <c r="B13" s="3" t="s">
        <v>14</v>
      </c>
      <c r="D13" s="1">
        <v>100</v>
      </c>
      <c r="F13" s="3">
        <v>80</v>
      </c>
      <c r="G13" s="3">
        <f t="shared" si="0"/>
        <v>74</v>
      </c>
    </row>
    <row r="14" spans="2:21" x14ac:dyDescent="0.25">
      <c r="B14" s="3" t="s">
        <v>21</v>
      </c>
      <c r="D14" s="3">
        <f>D13/100</f>
        <v>1</v>
      </c>
      <c r="F14" s="3">
        <v>90</v>
      </c>
      <c r="G14" s="3">
        <f t="shared" si="0"/>
        <v>87</v>
      </c>
    </row>
    <row r="15" spans="2:21" x14ac:dyDescent="0.25">
      <c r="F15" s="3">
        <v>100</v>
      </c>
      <c r="G15" s="3">
        <f t="shared" si="0"/>
        <v>100</v>
      </c>
    </row>
  </sheetData>
  <protectedRanges>
    <protectedRange sqref="D7" name="Range1"/>
  </protectedRanges>
  <mergeCells count="1">
    <mergeCell ref="B4:D4"/>
  </mergeCells>
  <dataValidations count="1">
    <dataValidation type="whole" allowBlank="1" showInputMessage="1" showErrorMessage="1" errorTitle="X to Doubt." error="Valid inputs are 0 through 99, whole numbers only._x000a__x000a_If you would like to bypass this restriction, please see the ReadMe regarding worksheet protection." sqref="D7" xr:uid="{F4A159A0-D5BC-4E07-A77A-AFB796B98DBF}">
      <formula1>0</formula1>
      <formula2>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3542F-40B7-4475-9215-58A32BC90A34}">
  <dimension ref="B1:U15"/>
  <sheetViews>
    <sheetView workbookViewId="0"/>
  </sheetViews>
  <sheetFormatPr defaultRowHeight="15" x14ac:dyDescent="0.25"/>
  <cols>
    <col min="1" max="16384" width="9.140625" style="3"/>
  </cols>
  <sheetData>
    <row r="1" spans="2:21" x14ac:dyDescent="0.25">
      <c r="Q1" s="5"/>
      <c r="R1" s="5"/>
      <c r="S1" s="5"/>
      <c r="T1" s="5"/>
      <c r="U1" s="5"/>
    </row>
    <row r="2" spans="2:21" x14ac:dyDescent="0.25">
      <c r="Q2" s="6"/>
      <c r="R2" s="6"/>
      <c r="S2" s="6"/>
      <c r="T2" s="6"/>
      <c r="U2" s="7"/>
    </row>
    <row r="3" spans="2:21" x14ac:dyDescent="0.25">
      <c r="Q3" s="5"/>
      <c r="R3" s="5"/>
      <c r="S3" s="5"/>
      <c r="T3" s="5"/>
      <c r="U3" s="5"/>
    </row>
    <row r="4" spans="2:21" x14ac:dyDescent="0.25">
      <c r="B4" s="4" t="s">
        <v>8</v>
      </c>
      <c r="C4" s="4"/>
      <c r="D4" s="4"/>
      <c r="F4" s="3" t="s">
        <v>0</v>
      </c>
      <c r="G4" s="3" t="s">
        <v>1</v>
      </c>
      <c r="Q4" s="5"/>
      <c r="R4" s="5"/>
      <c r="S4" s="5"/>
      <c r="T4" s="5"/>
      <c r="U4" s="5"/>
    </row>
    <row r="5" spans="2:21" x14ac:dyDescent="0.25">
      <c r="B5" s="3" t="s">
        <v>19</v>
      </c>
      <c r="D5" s="3">
        <v>11</v>
      </c>
      <c r="F5" s="3">
        <v>0</v>
      </c>
      <c r="G5" s="3">
        <f>IF(F5&lt;$D$7/$D$14,ROUND((F5)*($D$10)+$D$11,0),ROUND((((F5)*$D$8)+$D$9),0))</f>
        <v>0</v>
      </c>
      <c r="Q5" s="5"/>
      <c r="R5" s="5"/>
      <c r="S5" s="8"/>
      <c r="T5" s="5"/>
      <c r="U5" s="5"/>
    </row>
    <row r="6" spans="2:21" x14ac:dyDescent="0.25">
      <c r="B6" s="3" t="s">
        <v>3</v>
      </c>
      <c r="D6" s="3">
        <f>D5+1</f>
        <v>12</v>
      </c>
      <c r="F6" s="3">
        <v>10</v>
      </c>
      <c r="G6" s="3">
        <f t="shared" ref="G6:G15" si="0">IF(F6&lt;$D$7/$D$14,ROUND((F6)*($D$10)+$D$11,0),ROUND((((F6)*$D$8)+$D$9),0))</f>
        <v>4</v>
      </c>
      <c r="Q6" s="5"/>
      <c r="R6" s="5"/>
      <c r="S6" s="5"/>
      <c r="T6" s="5"/>
      <c r="U6" s="5"/>
    </row>
    <row r="7" spans="2:21" x14ac:dyDescent="0.25">
      <c r="B7" s="3" t="s">
        <v>2</v>
      </c>
      <c r="D7" s="1">
        <v>30</v>
      </c>
      <c r="F7" s="3">
        <v>20</v>
      </c>
      <c r="G7" s="3">
        <f t="shared" si="0"/>
        <v>8</v>
      </c>
      <c r="Q7" s="5"/>
      <c r="R7" s="5"/>
      <c r="S7" s="5"/>
      <c r="T7" s="5"/>
      <c r="U7" s="5"/>
    </row>
    <row r="8" spans="2:21" x14ac:dyDescent="0.25">
      <c r="B8" s="3" t="s">
        <v>15</v>
      </c>
      <c r="D8" s="3">
        <f>IF($D$12="X",-(100-D6)/(100-(D7/D14)),(100-D6)/(100-(D7/D14)))</f>
        <v>1.2571428571428571</v>
      </c>
      <c r="F8" s="3">
        <v>30</v>
      </c>
      <c r="G8" s="3">
        <f t="shared" si="0"/>
        <v>12</v>
      </c>
    </row>
    <row r="9" spans="2:21" x14ac:dyDescent="0.25">
      <c r="B9" s="3" t="s">
        <v>16</v>
      </c>
      <c r="D9" s="3">
        <f>IF($D$12="X",-(D8)*100,-(D8-1)*100)</f>
        <v>-25.714285714285712</v>
      </c>
      <c r="F9" s="3">
        <v>40</v>
      </c>
      <c r="G9" s="3">
        <f t="shared" si="0"/>
        <v>25</v>
      </c>
    </row>
    <row r="10" spans="2:21" x14ac:dyDescent="0.25">
      <c r="B10" s="3" t="s">
        <v>17</v>
      </c>
      <c r="D10" s="3">
        <f>IFERROR(IF(D12="X",(D6)/-(D7/D14),D6/(D7/D14)),0)</f>
        <v>0.4</v>
      </c>
      <c r="F10" s="3">
        <v>50</v>
      </c>
      <c r="G10" s="3">
        <f t="shared" si="0"/>
        <v>37</v>
      </c>
    </row>
    <row r="11" spans="2:21" x14ac:dyDescent="0.25">
      <c r="B11" s="3" t="s">
        <v>18</v>
      </c>
      <c r="D11" s="3">
        <f>IF(D12="X",100,0)</f>
        <v>0</v>
      </c>
      <c r="F11" s="3">
        <v>60</v>
      </c>
      <c r="G11" s="3">
        <f t="shared" si="0"/>
        <v>50</v>
      </c>
    </row>
    <row r="12" spans="2:21" x14ac:dyDescent="0.25">
      <c r="B12" s="3" t="s">
        <v>20</v>
      </c>
      <c r="D12" s="2"/>
      <c r="F12" s="3">
        <v>70</v>
      </c>
      <c r="G12" s="3">
        <f t="shared" si="0"/>
        <v>62</v>
      </c>
    </row>
    <row r="13" spans="2:21" x14ac:dyDescent="0.25">
      <c r="B13" s="3" t="s">
        <v>14</v>
      </c>
      <c r="D13" s="1">
        <v>100</v>
      </c>
      <c r="F13" s="3">
        <v>80</v>
      </c>
      <c r="G13" s="3">
        <f t="shared" si="0"/>
        <v>75</v>
      </c>
    </row>
    <row r="14" spans="2:21" x14ac:dyDescent="0.25">
      <c r="B14" s="3" t="s">
        <v>21</v>
      </c>
      <c r="D14" s="3">
        <f>D13/100</f>
        <v>1</v>
      </c>
      <c r="F14" s="3">
        <v>90</v>
      </c>
      <c r="G14" s="3">
        <f t="shared" si="0"/>
        <v>87</v>
      </c>
    </row>
    <row r="15" spans="2:21" x14ac:dyDescent="0.25">
      <c r="F15" s="3">
        <v>100</v>
      </c>
      <c r="G15" s="3">
        <f t="shared" si="0"/>
        <v>100</v>
      </c>
    </row>
  </sheetData>
  <protectedRanges>
    <protectedRange sqref="D7" name="Range1"/>
  </protectedRanges>
  <mergeCells count="1">
    <mergeCell ref="B4:D4"/>
  </mergeCells>
  <dataValidations count="1">
    <dataValidation type="whole" allowBlank="1" showInputMessage="1" showErrorMessage="1" errorTitle="X to Doubt." error="Valid inputs are 0 through 99, whole numbers only._x000a__x000a_If you would like to bypass this restriction, please see the ReadMe regarding worksheet protection." sqref="D7" xr:uid="{23680FBF-E5B8-4A18-8B47-090F8C59DBDB}">
      <formula1>0</formula1>
      <formula2>99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E4EE1-187C-4014-9109-AE14FCF63AEE}">
  <dimension ref="B1:U15"/>
  <sheetViews>
    <sheetView workbookViewId="0"/>
  </sheetViews>
  <sheetFormatPr defaultRowHeight="15" x14ac:dyDescent="0.25"/>
  <cols>
    <col min="1" max="16384" width="9.140625" style="3"/>
  </cols>
  <sheetData>
    <row r="1" spans="2:21" x14ac:dyDescent="0.25">
      <c r="Q1" s="5"/>
      <c r="R1" s="5"/>
      <c r="S1" s="5"/>
      <c r="T1" s="5"/>
      <c r="U1" s="5"/>
    </row>
    <row r="2" spans="2:21" x14ac:dyDescent="0.25">
      <c r="Q2" s="6"/>
      <c r="R2" s="6"/>
      <c r="S2" s="6"/>
      <c r="T2" s="6"/>
      <c r="U2" s="7"/>
    </row>
    <row r="3" spans="2:21" x14ac:dyDescent="0.25">
      <c r="Q3" s="5"/>
      <c r="R3" s="5"/>
      <c r="S3" s="5"/>
      <c r="T3" s="5"/>
      <c r="U3" s="5"/>
    </row>
    <row r="4" spans="2:21" x14ac:dyDescent="0.25">
      <c r="B4" s="4" t="s">
        <v>23</v>
      </c>
      <c r="C4" s="4"/>
      <c r="D4" s="4"/>
      <c r="F4" s="3" t="s">
        <v>0</v>
      </c>
      <c r="G4" s="3" t="s">
        <v>1</v>
      </c>
      <c r="Q4" s="5"/>
      <c r="R4" s="5"/>
      <c r="S4" s="5"/>
      <c r="T4" s="5"/>
      <c r="U4" s="5"/>
    </row>
    <row r="5" spans="2:21" x14ac:dyDescent="0.25">
      <c r="B5" s="3" t="s">
        <v>19</v>
      </c>
      <c r="D5" s="3">
        <v>38</v>
      </c>
      <c r="F5" s="3">
        <v>0</v>
      </c>
      <c r="G5" s="3">
        <f>IF(F5&lt;$D$7/$D$14,ROUND((F5)*($D$10)+$D$11,0),ROUND((((F5)*$D$8)+$D$9),0))</f>
        <v>0</v>
      </c>
      <c r="Q5" s="5"/>
      <c r="R5" s="5"/>
      <c r="S5" s="8"/>
      <c r="T5" s="5"/>
      <c r="U5" s="5"/>
    </row>
    <row r="6" spans="2:21" x14ac:dyDescent="0.25">
      <c r="B6" s="3" t="s">
        <v>3</v>
      </c>
      <c r="D6" s="3">
        <f>D5+1</f>
        <v>39</v>
      </c>
      <c r="F6" s="3">
        <v>10</v>
      </c>
      <c r="G6" s="3">
        <f t="shared" ref="G6:G15" si="0">IF(F6&lt;$D$7/$D$14,ROUND((F6)*($D$10)+$D$11,0),ROUND((((F6)*$D$8)+$D$9),0))</f>
        <v>13</v>
      </c>
      <c r="Q6" s="5"/>
      <c r="R6" s="5"/>
      <c r="S6" s="5"/>
      <c r="T6" s="5"/>
      <c r="U6" s="5"/>
    </row>
    <row r="7" spans="2:21" x14ac:dyDescent="0.25">
      <c r="B7" s="3" t="s">
        <v>2</v>
      </c>
      <c r="D7" s="1">
        <v>30</v>
      </c>
      <c r="F7" s="3">
        <v>20</v>
      </c>
      <c r="G7" s="3">
        <f t="shared" si="0"/>
        <v>26</v>
      </c>
      <c r="Q7" s="5"/>
      <c r="R7" s="5"/>
      <c r="S7" s="5"/>
      <c r="T7" s="5"/>
      <c r="U7" s="5"/>
    </row>
    <row r="8" spans="2:21" x14ac:dyDescent="0.25">
      <c r="B8" s="3" t="s">
        <v>15</v>
      </c>
      <c r="D8" s="3">
        <f>IF($D$12="X",-(100-D6)/(100-(D7/D14)),(100-D6)/(100-(D7/D14)))</f>
        <v>0.87142857142857144</v>
      </c>
      <c r="F8" s="3">
        <v>30</v>
      </c>
      <c r="G8" s="3">
        <f t="shared" si="0"/>
        <v>39</v>
      </c>
    </row>
    <row r="9" spans="2:21" x14ac:dyDescent="0.25">
      <c r="B9" s="3" t="s">
        <v>16</v>
      </c>
      <c r="D9" s="3">
        <f>IF($D$12="X",-(D8)*100,-(D8-1)*100)</f>
        <v>12.857142857142856</v>
      </c>
      <c r="F9" s="3">
        <v>40</v>
      </c>
      <c r="G9" s="3">
        <f t="shared" si="0"/>
        <v>48</v>
      </c>
    </row>
    <row r="10" spans="2:21" x14ac:dyDescent="0.25">
      <c r="B10" s="3" t="s">
        <v>17</v>
      </c>
      <c r="D10" s="3">
        <f>IFERROR(IF(D12="X",(D6)/-(D7/D14),D6/(D7/D14)),0)</f>
        <v>1.3</v>
      </c>
      <c r="F10" s="3">
        <v>50</v>
      </c>
      <c r="G10" s="3">
        <f t="shared" si="0"/>
        <v>56</v>
      </c>
    </row>
    <row r="11" spans="2:21" x14ac:dyDescent="0.25">
      <c r="B11" s="3" t="s">
        <v>18</v>
      </c>
      <c r="D11" s="3">
        <f>IF(D12="X",100,0)</f>
        <v>0</v>
      </c>
      <c r="F11" s="3">
        <v>60</v>
      </c>
      <c r="G11" s="3">
        <f t="shared" si="0"/>
        <v>65</v>
      </c>
    </row>
    <row r="12" spans="2:21" x14ac:dyDescent="0.25">
      <c r="B12" s="3" t="s">
        <v>20</v>
      </c>
      <c r="D12" s="2"/>
      <c r="F12" s="3">
        <v>70</v>
      </c>
      <c r="G12" s="3">
        <f t="shared" si="0"/>
        <v>74</v>
      </c>
    </row>
    <row r="13" spans="2:21" x14ac:dyDescent="0.25">
      <c r="B13" s="3" t="s">
        <v>14</v>
      </c>
      <c r="D13" s="1">
        <v>100</v>
      </c>
      <c r="F13" s="3">
        <v>80</v>
      </c>
      <c r="G13" s="3">
        <f t="shared" si="0"/>
        <v>83</v>
      </c>
    </row>
    <row r="14" spans="2:21" x14ac:dyDescent="0.25">
      <c r="B14" s="3" t="s">
        <v>21</v>
      </c>
      <c r="D14" s="3">
        <f>D13/100</f>
        <v>1</v>
      </c>
      <c r="F14" s="3">
        <v>90</v>
      </c>
      <c r="G14" s="3">
        <f t="shared" si="0"/>
        <v>91</v>
      </c>
    </row>
    <row r="15" spans="2:21" x14ac:dyDescent="0.25">
      <c r="F15" s="3">
        <v>100</v>
      </c>
      <c r="G15" s="3">
        <f t="shared" si="0"/>
        <v>100</v>
      </c>
    </row>
  </sheetData>
  <protectedRanges>
    <protectedRange sqref="D7" name="Range1"/>
  </protectedRanges>
  <mergeCells count="1">
    <mergeCell ref="B4:D4"/>
  </mergeCells>
  <dataValidations count="1">
    <dataValidation type="whole" allowBlank="1" showInputMessage="1" showErrorMessage="1" errorTitle="X to Doubt." error="Valid inputs are 0 through 99, whole numbers only._x000a__x000a_If you would like to bypass this restriction, please see the ReadMe regarding worksheet protection." sqref="D7" xr:uid="{9B72F816-A8BF-47AC-B3D2-2B3D8DB7CA1F}">
      <formula1>0</formula1>
      <formula2>99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AJS37</vt:lpstr>
      <vt:lpstr>F-14</vt:lpstr>
      <vt:lpstr>F-15C</vt:lpstr>
      <vt:lpstr>F-16C</vt:lpstr>
      <vt:lpstr>FA-18C</vt:lpstr>
      <vt:lpstr>F-5E</vt:lpstr>
      <vt:lpstr>JF-17</vt:lpstr>
      <vt:lpstr>M-2000C</vt:lpstr>
      <vt:lpstr>Mig-29</vt:lpstr>
      <vt:lpstr>Mig-21</vt:lpstr>
      <vt:lpstr>Su-27 &amp; 33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 Cox</dc:creator>
  <cp:lastModifiedBy>Josh Cox</cp:lastModifiedBy>
  <dcterms:created xsi:type="dcterms:W3CDTF">2020-05-17T21:05:59Z</dcterms:created>
  <dcterms:modified xsi:type="dcterms:W3CDTF">2021-04-13T06:11:34Z</dcterms:modified>
</cp:coreProperties>
</file>