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<sst xmlns="http://schemas.openxmlformats.org/spreadsheetml/2006/main" count="33" uniqueCount="33">
  <si>
    <t xml:space="preserve">Magnetic declination and inclination testing on ground at Mozdok, “Take off from ground” at the centre of the runway.  Lat/long = 43.7917, 44.6030</t>
  </si>
  <si>
    <t xml:space="preserve">Aircraft: FW-190D9.  Deviation angles in Cockpit/Scripts/Avionics/MagneticCompass.lua zeroed while testing to avoid deviation errors.</t>
  </si>
  <si>
    <t xml:space="preserve">Mission date: June 2016 (MagVar data file 6_2016.bin)</t>
  </si>
  <si>
    <t xml:space="preserve">Magnetic field unit vector in world coords</t>
  </si>
  <si>
    <t xml:space="preserve">Declination:</t>
  </si>
  <si>
    <t xml:space="preserve">x (grid N)</t>
  </si>
  <si>
    <t xml:space="preserve">y (up)</t>
  </si>
  <si>
    <t xml:space="preserve">z (grid E)</t>
  </si>
  <si>
    <t xml:space="preserve">r</t>
  </si>
  <si>
    <t xml:space="preserve">Inclination:</t>
  </si>
  <si>
    <t xml:space="preserve">Heading in M.E.</t>
  </si>
  <si>
    <t xml:space="preserve">Compass bearing read in cockpit</t>
  </si>
  <si>
    <t xml:space="preserve">Heading from telemetry</t>
  </si>
  <si>
    <t xml:space="preserve">Pitch from telemetry</t>
  </si>
  <si>
    <t xml:space="preserve">Bank from telemetry</t>
  </si>
  <si>
    <t xml:space="preserve">Magnetic yaw from telemetry</t>
  </si>
  <si>
    <t xml:space="preserve">Declination calculated from heading – yaw</t>
  </si>
  <si>
    <t xml:space="preserve">x1</t>
  </si>
  <si>
    <t xml:space="preserve">y1</t>
  </si>
  <si>
    <t xml:space="preserve">z1</t>
  </si>
  <si>
    <t xml:space="preserve">r1</t>
  </si>
  <si>
    <t xml:space="preserve">Magnetic yaw calculated from vector and heading</t>
  </si>
  <si>
    <t xml:space="preserve">x2</t>
  </si>
  <si>
    <t xml:space="preserve">y2</t>
  </si>
  <si>
    <t xml:space="preserve">z2</t>
  </si>
  <si>
    <t xml:space="preserve">r2</t>
  </si>
  <si>
    <t xml:space="preserve">Adjusted for heading and pitch</t>
  </si>
  <si>
    <t xml:space="preserve">x3</t>
  </si>
  <si>
    <t xml:space="preserve">y3</t>
  </si>
  <si>
    <t xml:space="preserve">z3</t>
  </si>
  <si>
    <t xml:space="preserve">r3</t>
  </si>
  <si>
    <t xml:space="preserve">Adjusted for heading, pitch and bank</t>
  </si>
  <si>
    <t xml:space="preserve">Difference of compass reading – calculated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</si>
</sst>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0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9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9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9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2.8" zeroHeight="false" outlineLevelRow="0" outlineLevelCol="0"/>
  <cols>
    <col collapsed="false" customWidth="true" hidden="false" outlineLevel="0" max="1" min="1" style="0" width="4.44"/>
    <col collapsed="false" customWidth="true" hidden="false" outlineLevel="0" max="2" min="2" style="0" width="4.3"/>
    <col collapsed="false" customWidth="true" hidden="false" outlineLevel="0" max="3" min="3" style="0" width="4.02"/>
    <col collapsed="false" customWidth="true" hidden="false" outlineLevel="0" max="4" min="4" style="0" width="7.36"/>
    <col collapsed="false" customWidth="true" hidden="false" outlineLevel="0" max="5" min="5" style="0" width="5.96"/>
    <col collapsed="false" customWidth="true" hidden="false" outlineLevel="0" max="6" min="6" style="0" width="5.83"/>
    <col collapsed="false" customWidth="true" hidden="false" outlineLevel="0" max="7" min="7" style="0" width="7.64"/>
    <col collapsed="false" customWidth="true" hidden="false" outlineLevel="0" max="8" min="8" style="0" width="6.94"/>
    <col collapsed="false" customWidth="true" hidden="false" outlineLevel="0" max="9" min="9" style="0" width="3.89"/>
    <col collapsed="false" customWidth="true" hidden="false" outlineLevel="0" max="10" min="10" style="1" width="8.06"/>
    <col collapsed="false" customWidth="true" hidden="false" outlineLevel="0" max="11" min="11" style="1" width="7.22"/>
    <col collapsed="false" customWidth="true" hidden="false" outlineLevel="0" max="12" min="12" style="1" width="7.08"/>
    <col collapsed="false" customWidth="true" hidden="false" outlineLevel="0" max="13" min="13" style="2" width="4.44"/>
    <col collapsed="false" customWidth="true" hidden="false" outlineLevel="0" max="14" min="14" style="1" width="9.44"/>
    <col collapsed="false" customWidth="true" hidden="false" outlineLevel="0" max="15" min="15" style="1" width="4.3"/>
    <col collapsed="false" customWidth="true" hidden="false" outlineLevel="0" max="16" min="16" style="1" width="6.94"/>
    <col collapsed="false" customWidth="true" hidden="false" outlineLevel="0" max="18" min="17" style="1" width="7.08"/>
    <col collapsed="false" customWidth="true" hidden="false" outlineLevel="0" max="19" min="19" style="2" width="4.44"/>
    <col collapsed="false" customWidth="true" hidden="false" outlineLevel="0" max="20" min="20" style="1" width="9.59"/>
    <col collapsed="false" customWidth="true" hidden="false" outlineLevel="0" max="21" min="21" style="1" width="4.02"/>
    <col collapsed="false" customWidth="true" hidden="false" outlineLevel="0" max="22" min="22" style="1" width="6.81"/>
    <col collapsed="false" customWidth="true" hidden="false" outlineLevel="0" max="24" min="23" style="1" width="7.36"/>
    <col collapsed="false" customWidth="true" hidden="false" outlineLevel="0" max="25" min="25" style="2" width="4.58"/>
    <col collapsed="false" customWidth="true" hidden="false" outlineLevel="0" max="26" min="26" style="1" width="9.44"/>
    <col collapsed="false" customWidth="true" hidden="false" outlineLevel="0" max="27" min="27" style="0" width="3.89"/>
    <col collapsed="false" customWidth="true" hidden="false" outlineLevel="0" max="28" min="28" style="1" width="9.44"/>
    <col collapsed="false" customWidth="false" hidden="false" outlineLevel="0" max="1025" min="29" style="0" width="11.52"/>
  </cols>
  <sheetData>
    <row r="1" customFormat="false" ht="12.8" hidden="false" customHeight="false" outlineLevel="0" collapsed="false">
      <c r="A1" s="0" t="s">
        <v>0</v>
      </c>
    </row>
    <row r="2" customFormat="false" ht="12.8" hidden="false" customHeight="false" outlineLevel="0" collapsed="false">
      <c r="A2" s="0" t="s">
        <v>1</v>
      </c>
    </row>
    <row r="3" customFormat="false" ht="12.8" hidden="false" customHeight="false" outlineLevel="0" collapsed="false">
      <c r="A3" s="0" t="s">
        <v>2</v>
      </c>
    </row>
    <row r="4" customFormat="false" ht="12.8" hidden="false" customHeight="false" outlineLevel="0" collapsed="false">
      <c r="J4" s="1" t="s">
        <v>3</v>
      </c>
    </row>
    <row r="5" customFormat="false" ht="12.8" hidden="false" customHeight="false" outlineLevel="0" collapsed="false">
      <c r="A5" s="0" t="s">
        <v>4</v>
      </c>
      <c r="D5" s="0" t="n">
        <v>7.189</v>
      </c>
      <c r="J5" s="1" t="s">
        <v>5</v>
      </c>
      <c r="K5" s="1" t="s">
        <v>6</v>
      </c>
      <c r="L5" s="1" t="s">
        <v>7</v>
      </c>
      <c r="M5" s="2" t="s">
        <v>8</v>
      </c>
    </row>
    <row r="6" customFormat="false" ht="12.8" hidden="false" customHeight="false" outlineLevel="0" collapsed="false">
      <c r="A6" s="0" t="s">
        <v>9</v>
      </c>
      <c r="D6" s="0" t="n">
        <v>62.6294</v>
      </c>
      <c r="J6" s="1" t="n">
        <f aca="false">COS(RADIANS($D$5))*COS(RADIANS($D$6))</f>
        <v>0.45612999638656</v>
      </c>
      <c r="K6" s="1" t="n">
        <f aca="false">-SIN(RADIANS($D$6))</f>
        <v>-0.888051409088506</v>
      </c>
      <c r="L6" s="1" t="n">
        <f aca="false">SIN(RADIANS($D$5))*COS(RADIANS($D$6))</f>
        <v>0.0575336528678278</v>
      </c>
      <c r="M6" s="2" t="n">
        <f aca="false">J6*J6+K6*K6+L6*L6</f>
        <v>1</v>
      </c>
    </row>
    <row r="8" s="3" customFormat="true" ht="88.05" hidden="false" customHeight="true" outlineLevel="0" collapsed="false">
      <c r="A8" s="3" t="s">
        <v>10</v>
      </c>
      <c r="B8" s="3" t="s">
        <v>11</v>
      </c>
      <c r="D8" s="3" t="s">
        <v>12</v>
      </c>
      <c r="E8" s="3" t="s">
        <v>13</v>
      </c>
      <c r="F8" s="3" t="s">
        <v>14</v>
      </c>
      <c r="G8" s="3" t="s">
        <v>15</v>
      </c>
      <c r="H8" s="3" t="s">
        <v>16</v>
      </c>
      <c r="J8" s="4" t="s">
        <v>17</v>
      </c>
      <c r="K8" s="4" t="s">
        <v>18</v>
      </c>
      <c r="L8" s="4" t="s">
        <v>19</v>
      </c>
      <c r="M8" s="5" t="s">
        <v>20</v>
      </c>
      <c r="N8" s="4" t="s">
        <v>21</v>
      </c>
      <c r="O8" s="4"/>
      <c r="P8" s="4" t="s">
        <v>22</v>
      </c>
      <c r="Q8" s="4" t="s">
        <v>23</v>
      </c>
      <c r="R8" s="4" t="s">
        <v>24</v>
      </c>
      <c r="S8" s="5" t="s">
        <v>25</v>
      </c>
      <c r="T8" s="4" t="s">
        <v>26</v>
      </c>
      <c r="U8" s="4"/>
      <c r="V8" s="4" t="s">
        <v>27</v>
      </c>
      <c r="W8" s="4" t="s">
        <v>28</v>
      </c>
      <c r="X8" s="4" t="s">
        <v>29</v>
      </c>
      <c r="Y8" s="5" t="s">
        <v>30</v>
      </c>
      <c r="Z8" s="4" t="s">
        <v>31</v>
      </c>
      <c r="AB8" s="4" t="s">
        <v>32</v>
      </c>
    </row>
    <row r="9" customFormat="false" ht="12.8" hidden="false" customHeight="false" outlineLevel="0" collapsed="false">
      <c r="A9" s="0" t="n">
        <v>0</v>
      </c>
      <c r="B9" s="0" t="n">
        <v>349</v>
      </c>
      <c r="D9" s="0" t="n">
        <v>359.9771</v>
      </c>
      <c r="E9" s="0" t="n">
        <v>12.45</v>
      </c>
      <c r="F9" s="0" t="n">
        <v>-0.24</v>
      </c>
      <c r="G9" s="0" t="n">
        <v>352.7881</v>
      </c>
      <c r="H9" s="0" t="n">
        <f aca="false">D9-G9</f>
        <v>7.18900000000002</v>
      </c>
      <c r="J9" s="1" t="n">
        <f aca="false">$J$6*COS(RADIANS(D9))+$L$6*SIN(RADIANS(D9))</f>
        <v>0.456106964881744</v>
      </c>
      <c r="K9" s="1" t="n">
        <f aca="false">$K$6</f>
        <v>-0.888051409088506</v>
      </c>
      <c r="L9" s="1" t="n">
        <f aca="false">-$J$6*SIN(RADIANS(D9))+$L$6*COS(RADIANS(D9))</f>
        <v>0.0577159544864518</v>
      </c>
      <c r="M9" s="2" t="n">
        <f aca="false">J9*J9+K9*K9+L9*L9</f>
        <v>1</v>
      </c>
      <c r="N9" s="1" t="n">
        <f aca="false">MOD(DEGREES(ATAN2(J9,-L9))+360,360)</f>
        <v>352.7881</v>
      </c>
      <c r="P9" s="1" t="n">
        <f aca="false">J9*COS(RADIANS(E9))+K9*SIN(RADIANS(E9))</f>
        <v>0.25392855827716</v>
      </c>
      <c r="Q9" s="1" t="n">
        <f aca="false">-J9*SIN(RADIANS(E9))+K9*COS(RADIANS(E9))</f>
        <v>-0.96549943339652</v>
      </c>
      <c r="R9" s="1" t="n">
        <f aca="false">L9</f>
        <v>0.0577159544864518</v>
      </c>
      <c r="S9" s="2" t="n">
        <f aca="false">P9*P9+Q9*Q9+R9*R9</f>
        <v>1</v>
      </c>
      <c r="T9" s="1" t="n">
        <f aca="false">MOD(DEGREES(ATAN2(P9,-R9))+360,360)</f>
        <v>347.194678647219</v>
      </c>
      <c r="V9" s="1" t="n">
        <f aca="false">P9</f>
        <v>0.25392855827716</v>
      </c>
      <c r="W9" s="1" t="n">
        <f aca="false">R9*SIN(RADIANS(F9))+Q9*COS(RADIANS(F9))</f>
        <v>-0.965732722417882</v>
      </c>
      <c r="X9" s="1" t="n">
        <f aca="false">R9*COS(RADIANS(F9))-Q9*SIN(RADIANS(F9))</f>
        <v>0.0536711854036139</v>
      </c>
      <c r="Y9" s="2" t="n">
        <f aca="false">V9*V9+W9*W9+X9*X9</f>
        <v>1</v>
      </c>
      <c r="Z9" s="1" t="n">
        <f aca="false">MOD(DEGREES(ATAN2(V9,-X9))+360,360)</f>
        <v>348.065427717717</v>
      </c>
      <c r="AB9" s="1" t="n">
        <f aca="false">B9-Z9</f>
        <v>0.934572282282772</v>
      </c>
    </row>
    <row r="10" customFormat="false" ht="12.8" hidden="false" customHeight="false" outlineLevel="0" collapsed="false">
      <c r="A10" s="0" t="n">
        <v>15</v>
      </c>
      <c r="B10" s="0" t="n">
        <v>13</v>
      </c>
      <c r="D10" s="0" t="n">
        <v>14.8974</v>
      </c>
      <c r="E10" s="0" t="n">
        <v>12.44</v>
      </c>
      <c r="F10" s="0" t="n">
        <v>-0.24</v>
      </c>
      <c r="G10" s="0" t="n">
        <v>7.7084</v>
      </c>
      <c r="H10" s="0" t="n">
        <f aca="false">D10-G10</f>
        <v>7.189</v>
      </c>
      <c r="J10" s="1" t="n">
        <f aca="false">$J$6*COS(RADIANS(D10))+$L$6*SIN(RADIANS(D10))</f>
        <v>0.455589705221854</v>
      </c>
      <c r="K10" s="1" t="n">
        <f aca="false">$K$6</f>
        <v>-0.888051409088506</v>
      </c>
      <c r="L10" s="1" t="n">
        <f aca="false">-$J$6*SIN(RADIANS(D10))+$L$6*COS(RADIANS(D10))</f>
        <v>-0.0616661601835456</v>
      </c>
      <c r="M10" s="2" t="n">
        <f aca="false">J10*J10+K10*K10+L10*L10</f>
        <v>1</v>
      </c>
      <c r="N10" s="1" t="n">
        <f aca="false">MOD(DEGREES(ATAN2(J10,-L10))+360,360)</f>
        <v>7.70839999999998</v>
      </c>
      <c r="P10" s="1" t="n">
        <f aca="false">J10*COS(RADIANS(E10))+K10*SIN(RADIANS(E10))</f>
        <v>0.253591950345958</v>
      </c>
      <c r="Q10" s="1" t="n">
        <f aca="false">-J10*SIN(RADIANS(E10))+K10*COS(RADIANS(E10))</f>
        <v>-0.965343673210712</v>
      </c>
      <c r="R10" s="1" t="n">
        <f aca="false">L10</f>
        <v>-0.0616661601835456</v>
      </c>
      <c r="S10" s="2" t="n">
        <f aca="false">P10*P10+Q10*Q10+R10*R10</f>
        <v>1</v>
      </c>
      <c r="T10" s="1" t="n">
        <f aca="false">MOD(DEGREES(ATAN2(P10,-R10))+360,360)</f>
        <v>13.6673888265933</v>
      </c>
      <c r="V10" s="1" t="n">
        <f aca="false">P10</f>
        <v>0.253591950345958</v>
      </c>
      <c r="W10" s="1" t="n">
        <f aca="false">R10*SIN(RADIANS(F10))+Q10*COS(RADIANS(F10))</f>
        <v>-0.965076898428355</v>
      </c>
      <c r="X10" s="1" t="n">
        <f aca="false">R10*COS(RADIANS(F10))-Q10*SIN(RADIANS(F10))</f>
        <v>-0.0657092294859761</v>
      </c>
      <c r="Y10" s="2" t="n">
        <f aca="false">V10*V10+W10*W10+X10*X10</f>
        <v>1</v>
      </c>
      <c r="Z10" s="1" t="n">
        <f aca="false">MOD(DEGREES(ATAN2(V10,-X10))+360,360)</f>
        <v>14.5266572757255</v>
      </c>
      <c r="AB10" s="1" t="n">
        <f aca="false">B10-Z10</f>
        <v>-1.52665727572554</v>
      </c>
    </row>
    <row r="11" customFormat="false" ht="12.8" hidden="false" customHeight="false" outlineLevel="0" collapsed="false">
      <c r="A11" s="0" t="n">
        <v>30</v>
      </c>
      <c r="B11" s="0" t="n">
        <v>38</v>
      </c>
      <c r="D11" s="0" t="n">
        <v>29.9536</v>
      </c>
      <c r="E11" s="0" t="n">
        <v>12.44</v>
      </c>
      <c r="F11" s="0" t="n">
        <v>-0.18</v>
      </c>
      <c r="G11" s="0" t="n">
        <v>22.7645</v>
      </c>
      <c r="H11" s="0" t="n">
        <f aca="false">D11-G11</f>
        <v>7.1891</v>
      </c>
      <c r="J11" s="1" t="n">
        <f aca="false">$J$6*COS(RADIANS(D11))+$L$6*SIN(RADIANS(D11))</f>
        <v>0.423931195853154</v>
      </c>
      <c r="K11" s="1" t="n">
        <f aca="false">$K$6</f>
        <v>-0.888051409088506</v>
      </c>
      <c r="L11" s="1" t="n">
        <f aca="false">-$J$6*SIN(RADIANS(D11))+$L$6*COS(RADIANS(D11))</f>
        <v>-0.177896138233615</v>
      </c>
      <c r="M11" s="2" t="n">
        <f aca="false">J11*J11+K11*K11+L11*L11</f>
        <v>1</v>
      </c>
      <c r="N11" s="1" t="n">
        <f aca="false">MOD(DEGREES(ATAN2(J11,-L11))+360,360)</f>
        <v>22.7646</v>
      </c>
      <c r="P11" s="1" t="n">
        <f aca="false">J11*COS(RADIANS(E11))+K11*SIN(RADIANS(E11))</f>
        <v>0.222676715445979</v>
      </c>
      <c r="Q11" s="1" t="n">
        <f aca="false">-J11*SIN(RADIANS(E11))+K11*COS(RADIANS(E11))</f>
        <v>-0.958523888278095</v>
      </c>
      <c r="R11" s="1" t="n">
        <f aca="false">L11</f>
        <v>-0.177896138233615</v>
      </c>
      <c r="S11" s="2" t="n">
        <f aca="false">P11*P11+Q11*Q11+R11*R11</f>
        <v>1</v>
      </c>
      <c r="T11" s="1" t="n">
        <f aca="false">MOD(DEGREES(ATAN2(P11,-R11))+360,360)</f>
        <v>38.621312025297</v>
      </c>
      <c r="V11" s="1" t="n">
        <f aca="false">P11</f>
        <v>0.222676715445979</v>
      </c>
      <c r="W11" s="1" t="n">
        <f aca="false">R11*SIN(RADIANS(F11))+Q11*COS(RADIANS(F11))</f>
        <v>-0.957960281874531</v>
      </c>
      <c r="X11" s="1" t="n">
        <f aca="false">R11*COS(RADIANS(F11))-Q11*SIN(RADIANS(F11))</f>
        <v>-0.180906547004413</v>
      </c>
      <c r="Y11" s="2" t="n">
        <f aca="false">V11*V11+W11*W11+X11*X11</f>
        <v>1</v>
      </c>
      <c r="Z11" s="1" t="n">
        <f aca="false">MOD(DEGREES(ATAN2(V11,-X11))+360,360)</f>
        <v>39.0910249208283</v>
      </c>
      <c r="AB11" s="1" t="n">
        <f aca="false">B11-Z11</f>
        <v>-1.09102492082826</v>
      </c>
    </row>
    <row r="12" customFormat="false" ht="12.8" hidden="false" customHeight="false" outlineLevel="0" collapsed="false">
      <c r="A12" s="0" t="n">
        <v>45</v>
      </c>
      <c r="B12" s="0" t="n">
        <v>60</v>
      </c>
      <c r="D12" s="0" t="n">
        <v>44.9715</v>
      </c>
      <c r="E12" s="0" t="n">
        <v>12.42</v>
      </c>
      <c r="F12" s="0" t="n">
        <v>-0.22</v>
      </c>
      <c r="G12" s="0" t="n">
        <v>37.7824</v>
      </c>
      <c r="H12" s="0" t="n">
        <f aca="false">D12-G12</f>
        <v>7.1891</v>
      </c>
      <c r="J12" s="1" t="n">
        <f aca="false">$J$6*COS(RADIANS(D12))+$L$6*SIN(RADIANS(D12))</f>
        <v>0.363355202284121</v>
      </c>
      <c r="K12" s="1" t="n">
        <f aca="false">$K$6</f>
        <v>-0.888051409088506</v>
      </c>
      <c r="L12" s="1" t="n">
        <f aca="false">-$J$6*SIN(RADIANS(D12))+$L$6*COS(RADIANS(D12))</f>
        <v>-0.281669472589743</v>
      </c>
      <c r="M12" s="2" t="n">
        <f aca="false">J12*J12+K12*K12+L12*L12</f>
        <v>1</v>
      </c>
      <c r="N12" s="1" t="n">
        <f aca="false">MOD(DEGREES(ATAN2(J12,-L12))+360,360)</f>
        <v>37.7825</v>
      </c>
      <c r="P12" s="1" t="n">
        <f aca="false">J12*COS(RADIANS(E12))+K12*SIN(RADIANS(E12))</f>
        <v>0.163852940362819</v>
      </c>
      <c r="Q12" s="1" t="n">
        <f aca="false">-J12*SIN(RADIANS(E12))+K12*COS(RADIANS(E12))</f>
        <v>-0.945417644295617</v>
      </c>
      <c r="R12" s="1" t="n">
        <f aca="false">L12</f>
        <v>-0.281669472589743</v>
      </c>
      <c r="S12" s="2" t="n">
        <f aca="false">P12*P12+Q12*Q12+R12*R12</f>
        <v>1</v>
      </c>
      <c r="T12" s="1" t="n">
        <f aca="false">MOD(DEGREES(ATAN2(P12,-R12))+360,360)</f>
        <v>59.8125533847135</v>
      </c>
      <c r="V12" s="1" t="n">
        <f aca="false">P12</f>
        <v>0.163852940362819</v>
      </c>
      <c r="W12" s="1" t="n">
        <f aca="false">R12*SIN(RADIANS(F12))+Q12*COS(RADIANS(F12))</f>
        <v>-0.944329144453443</v>
      </c>
      <c r="X12" s="1" t="n">
        <f aca="false">R12*COS(RADIANS(F12))-Q12*SIN(RADIANS(F12))</f>
        <v>-0.285297530431455</v>
      </c>
      <c r="Y12" s="2" t="n">
        <f aca="false">V12*V12+W12*W12+X12*X12</f>
        <v>1</v>
      </c>
      <c r="Z12" s="1" t="n">
        <f aca="false">MOD(DEGREES(ATAN2(V12,-X12))+360,360)</f>
        <v>60.1302568090305</v>
      </c>
      <c r="AB12" s="1" t="n">
        <f aca="false">B12-Z12</f>
        <v>-0.13025680903047</v>
      </c>
    </row>
    <row r="13" customFormat="false" ht="12.8" hidden="false" customHeight="false" outlineLevel="0" collapsed="false">
      <c r="A13" s="0" t="n">
        <v>60</v>
      </c>
      <c r="B13" s="0" t="n">
        <v>78</v>
      </c>
      <c r="D13" s="0" t="n">
        <v>59.9601</v>
      </c>
      <c r="E13" s="0" t="n">
        <v>12.41</v>
      </c>
      <c r="F13" s="0" t="n">
        <v>-0.19</v>
      </c>
      <c r="G13" s="0" t="n">
        <v>52.771</v>
      </c>
      <c r="H13" s="0" t="n">
        <f aca="false">D13-G13</f>
        <v>7.1891</v>
      </c>
      <c r="J13" s="1" t="n">
        <f aca="false">$J$6*COS(RADIANS(D13))+$L$6*SIN(RADIANS(D13))</f>
        <v>0.278145589579667</v>
      </c>
      <c r="K13" s="1" t="n">
        <f aca="false">$K$6</f>
        <v>-0.888051409088506</v>
      </c>
      <c r="L13" s="1" t="n">
        <f aca="false">-$J$6*SIN(RADIANS(D13))+$L$6*COS(RADIANS(D13))</f>
        <v>-0.366059729843775</v>
      </c>
      <c r="M13" s="2" t="n">
        <f aca="false">J13*J13+K13*K13+L13*L13</f>
        <v>1</v>
      </c>
      <c r="N13" s="1" t="n">
        <f aca="false">MOD(DEGREES(ATAN2(J13,-L13))+360,360)</f>
        <v>52.7711</v>
      </c>
      <c r="P13" s="1" t="n">
        <f aca="false">J13*COS(RADIANS(E13))+K13*SIN(RADIANS(E13))</f>
        <v>0.0807992725834996</v>
      </c>
      <c r="Q13" s="1" t="n">
        <f aca="false">-J13*SIN(RADIANS(E13))+K13*COS(RADIANS(E13))</f>
        <v>-0.927076993424321</v>
      </c>
      <c r="R13" s="1" t="n">
        <f aca="false">L13</f>
        <v>-0.366059729843775</v>
      </c>
      <c r="S13" s="2" t="n">
        <f aca="false">P13*P13+Q13*Q13+R13*R13</f>
        <v>1</v>
      </c>
      <c r="T13" s="1" t="n">
        <f aca="false">MOD(DEGREES(ATAN2(P13,-R13))+360,360)</f>
        <v>77.552855506136</v>
      </c>
      <c r="V13" s="1" t="n">
        <f aca="false">P13</f>
        <v>0.0807992725834996</v>
      </c>
      <c r="W13" s="1" t="n">
        <f aca="false">R13*SIN(RADIANS(F13))+Q13*COS(RADIANS(F13))</f>
        <v>-0.925857998231685</v>
      </c>
      <c r="X13" s="1" t="n">
        <f aca="false">R13*COS(RADIANS(F13))-Q13*SIN(RADIANS(F13))</f>
        <v>-0.369132015220022</v>
      </c>
      <c r="Y13" s="2" t="n">
        <f aca="false">V13*V13+W13*W13+X13*X13</f>
        <v>1</v>
      </c>
      <c r="Z13" s="1" t="n">
        <f aca="false">MOD(DEGREES(ATAN2(V13,-X13))+360,360)</f>
        <v>77.6532629147148</v>
      </c>
      <c r="AB13" s="1" t="n">
        <f aca="false">B13-Z13</f>
        <v>0.346737085285213</v>
      </c>
    </row>
    <row r="14" customFormat="false" ht="12.8" hidden="false" customHeight="false" outlineLevel="0" collapsed="false">
      <c r="A14" s="0" t="n">
        <v>75</v>
      </c>
      <c r="B14" s="0" t="n">
        <v>92</v>
      </c>
      <c r="D14" s="0" t="n">
        <v>75.0039</v>
      </c>
      <c r="E14" s="0" t="n">
        <v>12.4</v>
      </c>
      <c r="F14" s="0" t="n">
        <v>-0.16</v>
      </c>
      <c r="G14" s="0" t="n">
        <v>67.8149</v>
      </c>
      <c r="H14" s="0" t="n">
        <f aca="false">D14-G14</f>
        <v>7.18900000000001</v>
      </c>
      <c r="J14" s="1" t="n">
        <f aca="false">$J$6*COS(RADIANS(D14))+$L$6*SIN(RADIANS(D14))</f>
        <v>0.173599394619508</v>
      </c>
      <c r="K14" s="1" t="n">
        <f aca="false">$K$6</f>
        <v>-0.888051409088506</v>
      </c>
      <c r="L14" s="1" t="n">
        <f aca="false">-$J$6*SIN(RADIANS(D14))+$L$6*COS(RADIANS(D14))</f>
        <v>-0.425708756080562</v>
      </c>
      <c r="M14" s="2" t="n">
        <f aca="false">J14*J14+K14*K14+L14*L14</f>
        <v>1</v>
      </c>
      <c r="N14" s="1" t="n">
        <f aca="false">MOD(DEGREES(ATAN2(J14,-L14))+360,360)</f>
        <v>67.8149</v>
      </c>
      <c r="P14" s="1" t="n">
        <f aca="false">J14*COS(RADIANS(E14))+K14*SIN(RADIANS(E14))</f>
        <v>-0.0211462936113246</v>
      </c>
      <c r="Q14" s="1" t="n">
        <f aca="false">-J14*SIN(RADIANS(E14))+K14*COS(RADIANS(E14))</f>
        <v>-0.904613115791964</v>
      </c>
      <c r="R14" s="1" t="n">
        <f aca="false">L14</f>
        <v>-0.425708756080562</v>
      </c>
      <c r="S14" s="2" t="n">
        <f aca="false">P14*P14+Q14*Q14+R14*R14</f>
        <v>1</v>
      </c>
      <c r="T14" s="1" t="n">
        <f aca="false">MOD(DEGREES(ATAN2(P14,-R14))+360,360)</f>
        <v>92.8437243251466</v>
      </c>
      <c r="V14" s="1" t="n">
        <f aca="false">P14</f>
        <v>-0.0211462936113246</v>
      </c>
      <c r="W14" s="1" t="n">
        <f aca="false">R14*SIN(RADIANS(F14))+Q14*COS(RADIANS(F14))</f>
        <v>-0.903420787047946</v>
      </c>
      <c r="X14" s="1" t="n">
        <f aca="false">R14*COS(RADIANS(F14))-Q14*SIN(RADIANS(F14))</f>
        <v>-0.428233249288484</v>
      </c>
      <c r="Y14" s="2" t="n">
        <f aca="false">V14*V14+W14*W14+X14*X14</f>
        <v>1</v>
      </c>
      <c r="Z14" s="1" t="n">
        <f aca="false">MOD(DEGREES(ATAN2(V14,-X14))+360,360)</f>
        <v>92.8269874586686</v>
      </c>
      <c r="AB14" s="1" t="n">
        <f aca="false">B14-Z14</f>
        <v>-0.826987458668555</v>
      </c>
    </row>
    <row r="15" customFormat="false" ht="12.8" hidden="false" customHeight="false" outlineLevel="0" collapsed="false">
      <c r="A15" s="0" t="n">
        <v>90</v>
      </c>
      <c r="B15" s="0" t="n">
        <v>105</v>
      </c>
      <c r="D15" s="0" t="n">
        <v>89.8193</v>
      </c>
      <c r="E15" s="0" t="n">
        <v>12.38</v>
      </c>
      <c r="F15" s="0" t="n">
        <v>-0.19</v>
      </c>
      <c r="G15" s="0" t="n">
        <v>82.6303</v>
      </c>
      <c r="H15" s="0" t="n">
        <f aca="false">D15-G15</f>
        <v>7.18899999999999</v>
      </c>
      <c r="J15" s="1" t="n">
        <f aca="false">$J$6*COS(RADIANS(D15))+$L$6*SIN(RADIANS(D15))</f>
        <v>0.0589719116784825</v>
      </c>
      <c r="K15" s="1" t="n">
        <f aca="false">$K$6</f>
        <v>-0.888051409088506</v>
      </c>
      <c r="L15" s="1" t="n">
        <f aca="false">-$J$6*SIN(RADIANS(D15))+$L$6*COS(RADIANS(D15))</f>
        <v>-0.455946278029445</v>
      </c>
      <c r="M15" s="2" t="n">
        <f aca="false">J15*J15+K15*K15+L15*L15</f>
        <v>1</v>
      </c>
      <c r="N15" s="1" t="n">
        <f aca="false">MOD(DEGREES(ATAN2(J15,-L15))+360,360)</f>
        <v>82.6303</v>
      </c>
      <c r="P15" s="1" t="n">
        <f aca="false">J15*COS(RADIANS(E15))+K15*SIN(RADIANS(E15))</f>
        <v>-0.132792592991664</v>
      </c>
      <c r="Q15" s="1" t="n">
        <f aca="false">-J15*SIN(RADIANS(E15))+K15*COS(RADIANS(E15))</f>
        <v>-0.880044952714147</v>
      </c>
      <c r="R15" s="1" t="n">
        <f aca="false">L15</f>
        <v>-0.455946278029445</v>
      </c>
      <c r="S15" s="2" t="n">
        <f aca="false">P15*P15+Q15*Q15+R15*R15</f>
        <v>1</v>
      </c>
      <c r="T15" s="1" t="n">
        <f aca="false">MOD(DEGREES(ATAN2(P15,-R15))+360,360)</f>
        <v>106.237996735532</v>
      </c>
      <c r="V15" s="1" t="n">
        <f aca="false">P15</f>
        <v>-0.132792592991664</v>
      </c>
      <c r="W15" s="1" t="n">
        <f aca="false">R15*SIN(RADIANS(F15))+Q15*COS(RADIANS(F15))</f>
        <v>-0.878528141584312</v>
      </c>
      <c r="X15" s="1" t="n">
        <f aca="false">R15*COS(RADIANS(F15))-Q15*SIN(RADIANS(F15))</f>
        <v>-0.458862105311569</v>
      </c>
      <c r="Y15" s="2" t="n">
        <f aca="false">V15*V15+W15*W15+X15*X15</f>
        <v>1</v>
      </c>
      <c r="Z15" s="1" t="n">
        <f aca="false">MOD(DEGREES(ATAN2(V15,-X15))+360,360)</f>
        <v>106.140201337385</v>
      </c>
      <c r="AB15" s="1" t="n">
        <f aca="false">B15-Z15</f>
        <v>-1.14020133738529</v>
      </c>
    </row>
    <row r="16" customFormat="false" ht="12.8" hidden="false" customHeight="false" outlineLevel="0" collapsed="false">
      <c r="A16" s="0" t="n">
        <v>105</v>
      </c>
      <c r="B16" s="0" t="n">
        <v>118</v>
      </c>
      <c r="D16" s="0" t="n">
        <v>104.935</v>
      </c>
      <c r="E16" s="0" t="n">
        <v>12.37</v>
      </c>
      <c r="F16" s="0" t="n">
        <v>-0.18</v>
      </c>
      <c r="G16" s="0" t="n">
        <v>97.746</v>
      </c>
      <c r="H16" s="0" t="n">
        <f aca="false">D16-G16</f>
        <v>7.18900000000001</v>
      </c>
      <c r="J16" s="1" t="n">
        <f aca="false">$J$6*COS(RADIANS(D16))+$L$6*SIN(RADIANS(D16))</f>
        <v>-0.0619651248024641</v>
      </c>
      <c r="K16" s="1" t="n">
        <f aca="false">$K$6</f>
        <v>-0.888051409088506</v>
      </c>
      <c r="L16" s="1" t="n">
        <f aca="false">-$J$6*SIN(RADIANS(D16))+$L$6*COS(RADIANS(D16))</f>
        <v>-0.455549139088347</v>
      </c>
      <c r="M16" s="2" t="n">
        <f aca="false">J16*J16+K16*K16+L16*L16</f>
        <v>1</v>
      </c>
      <c r="N16" s="1" t="n">
        <f aca="false">MOD(DEGREES(ATAN2(J16,-L16))+360,360)</f>
        <v>97.746</v>
      </c>
      <c r="P16" s="1" t="n">
        <f aca="false">J16*COS(RADIANS(E16))+K16*SIN(RADIANS(E16))</f>
        <v>-0.250768426487502</v>
      </c>
      <c r="Q16" s="1" t="n">
        <f aca="false">-J16*SIN(RADIANS(E16))+K16*COS(RADIANS(E16))</f>
        <v>-0.854160510766477</v>
      </c>
      <c r="R16" s="1" t="n">
        <f aca="false">L16</f>
        <v>-0.455549139088347</v>
      </c>
      <c r="S16" s="2" t="n">
        <f aca="false">P16*P16+Q16*Q16+R16*R16</f>
        <v>1</v>
      </c>
      <c r="T16" s="1" t="n">
        <f aca="false">MOD(DEGREES(ATAN2(P16,-R16))+360,360)</f>
        <v>118.831685731526</v>
      </c>
      <c r="V16" s="1" t="n">
        <f aca="false">P16</f>
        <v>-0.250768426487502</v>
      </c>
      <c r="W16" s="1" t="n">
        <f aca="false">R16*SIN(RADIANS(F16))+Q16*COS(RADIANS(F16))</f>
        <v>-0.852725148182212</v>
      </c>
      <c r="X16" s="1" t="n">
        <f aca="false">R16*COS(RADIANS(F16))-Q16*SIN(RADIANS(F16))</f>
        <v>-0.458230311016858</v>
      </c>
      <c r="Y16" s="2" t="n">
        <f aca="false">V16*V16+W16*W16+X16*X16</f>
        <v>1</v>
      </c>
      <c r="Z16" s="1" t="n">
        <f aca="false">MOD(DEGREES(ATAN2(V16,-X16))+360,360)</f>
        <v>118.689865050021</v>
      </c>
      <c r="AB16" s="1" t="n">
        <f aca="false">B16-Z16</f>
        <v>-0.689865050020728</v>
      </c>
    </row>
    <row r="17" customFormat="false" ht="12.8" hidden="false" customHeight="false" outlineLevel="0" collapsed="false">
      <c r="A17" s="0" t="n">
        <v>120</v>
      </c>
      <c r="B17" s="0" t="n">
        <v>130</v>
      </c>
      <c r="D17" s="0" t="n">
        <v>119.9589</v>
      </c>
      <c r="E17" s="0" t="n">
        <v>12.37</v>
      </c>
      <c r="F17" s="0" t="n">
        <v>-0.26</v>
      </c>
      <c r="G17" s="0" t="n">
        <v>112.7699</v>
      </c>
      <c r="H17" s="0" t="n">
        <f aca="false">D17-G17</f>
        <v>7.18899999999999</v>
      </c>
      <c r="J17" s="1" t="n">
        <f aca="false">$J$6*COS(RADIANS(D17))+$L$6*SIN(RADIANS(D17))</f>
        <v>-0.177935352146855</v>
      </c>
      <c r="K17" s="1" t="n">
        <f aca="false">$K$6</f>
        <v>-0.888051409088506</v>
      </c>
      <c r="L17" s="1" t="n">
        <f aca="false">-$J$6*SIN(RADIANS(D17))+$L$6*COS(RADIANS(D17))</f>
        <v>-0.423914738210755</v>
      </c>
      <c r="M17" s="2" t="n">
        <f aca="false">J17*J17+K17*K17+L17*L17</f>
        <v>1</v>
      </c>
      <c r="N17" s="1" t="n">
        <f aca="false">MOD(DEGREES(ATAN2(J17,-L17))+360,360)</f>
        <v>112.7699</v>
      </c>
      <c r="P17" s="1" t="n">
        <f aca="false">J17*COS(RADIANS(E17))+K17*SIN(RADIANS(E17))</f>
        <v>-0.364046356250591</v>
      </c>
      <c r="Q17" s="1" t="n">
        <f aca="false">-J17*SIN(RADIANS(E17))+K17*COS(RADIANS(E17))</f>
        <v>-0.82931691483315</v>
      </c>
      <c r="R17" s="1" t="n">
        <f aca="false">L17</f>
        <v>-0.423914738210755</v>
      </c>
      <c r="S17" s="2" t="n">
        <f aca="false">P17*P17+Q17*Q17+R17*R17</f>
        <v>1</v>
      </c>
      <c r="T17" s="1" t="n">
        <f aca="false">MOD(DEGREES(ATAN2(P17,-R17))+360,360)</f>
        <v>130.655080193239</v>
      </c>
      <c r="V17" s="1" t="n">
        <f aca="false">P17</f>
        <v>-0.364046356250591</v>
      </c>
      <c r="W17" s="1" t="n">
        <f aca="false">R17*SIN(RADIANS(F17))+Q17*COS(RADIANS(F17))</f>
        <v>-0.82738471868418</v>
      </c>
      <c r="X17" s="1" t="n">
        <f aca="false">R17*COS(RADIANS(F17))-Q17*SIN(RADIANS(F17))</f>
        <v>-0.427673681430793</v>
      </c>
      <c r="Y17" s="2" t="n">
        <f aca="false">V17*V17+W17*W17+X17*X17</f>
        <v>1</v>
      </c>
      <c r="Z17" s="1" t="n">
        <f aca="false">MOD(DEGREES(ATAN2(V17,-X17))+360,360)</f>
        <v>130.405245854049</v>
      </c>
      <c r="AB17" s="1" t="n">
        <f aca="false">B17-Z17</f>
        <v>-0.405245854048872</v>
      </c>
    </row>
    <row r="18" customFormat="false" ht="12.8" hidden="false" customHeight="false" outlineLevel="0" collapsed="false">
      <c r="A18" s="0" t="n">
        <v>135</v>
      </c>
      <c r="B18" s="0" t="n">
        <v>141</v>
      </c>
      <c r="D18" s="0" t="n">
        <v>134.991</v>
      </c>
      <c r="E18" s="0" t="n">
        <v>12.35</v>
      </c>
      <c r="F18" s="0" t="n">
        <v>-0.15</v>
      </c>
      <c r="G18" s="0" t="n">
        <v>127.8019</v>
      </c>
      <c r="H18" s="0" t="n">
        <f aca="false">D18-G18</f>
        <v>7.18910000000001</v>
      </c>
      <c r="J18" s="1" t="n">
        <f aca="false">$J$6*COS(RADIANS(D18))+$L$6*SIN(RADIANS(D18))</f>
        <v>-0.281793120294725</v>
      </c>
      <c r="K18" s="1" t="n">
        <f aca="false">$K$6</f>
        <v>-0.888051409088506</v>
      </c>
      <c r="L18" s="1" t="n">
        <f aca="false">-$J$6*SIN(RADIANS(D18))+$L$6*COS(RADIANS(D18))</f>
        <v>-0.363259318077983</v>
      </c>
      <c r="M18" s="2" t="n">
        <f aca="false">J18*J18+K18*K18+L18*L18</f>
        <v>1</v>
      </c>
      <c r="N18" s="1" t="n">
        <f aca="false">MOD(DEGREES(ATAN2(J18,-L18))+360,360)</f>
        <v>127.802</v>
      </c>
      <c r="P18" s="1" t="n">
        <f aca="false">J18*COS(RADIANS(E18))+K18*SIN(RADIANS(E18))</f>
        <v>-0.465211274383992</v>
      </c>
      <c r="Q18" s="1" t="n">
        <f aca="false">-J18*SIN(RADIANS(E18))+K18*COS(RADIANS(E18))</f>
        <v>-0.807230535854251</v>
      </c>
      <c r="R18" s="1" t="n">
        <f aca="false">L18</f>
        <v>-0.363259318077983</v>
      </c>
      <c r="S18" s="2" t="n">
        <f aca="false">P18*P18+Q18*Q18+R18*R18</f>
        <v>1</v>
      </c>
      <c r="T18" s="1" t="n">
        <f aca="false">MOD(DEGREES(ATAN2(P18,-R18))+360,360)</f>
        <v>142.015571470203</v>
      </c>
      <c r="V18" s="1" t="n">
        <f aca="false">P18</f>
        <v>-0.465211274383992</v>
      </c>
      <c r="W18" s="1" t="n">
        <f aca="false">R18*SIN(RADIANS(F18))+Q18*COS(RADIANS(F18))</f>
        <v>-0.806276759935899</v>
      </c>
      <c r="X18" s="1" t="n">
        <f aca="false">R18*COS(RADIANS(F18))-Q18*SIN(RADIANS(F18))</f>
        <v>-0.365371395395549</v>
      </c>
      <c r="Y18" s="2" t="n">
        <f aca="false">V18*V18+W18*W18+X18*X18</f>
        <v>1</v>
      </c>
      <c r="Z18" s="1" t="n">
        <f aca="false">MOD(DEGREES(ATAN2(V18,-X18))+360,360)</f>
        <v>141.854330893712</v>
      </c>
      <c r="AB18" s="1" t="n">
        <f aca="false">B18-Z18</f>
        <v>-0.854330893711676</v>
      </c>
    </row>
    <row r="19" customFormat="false" ht="12.8" hidden="false" customHeight="false" outlineLevel="0" collapsed="false">
      <c r="A19" s="0" t="n">
        <v>150</v>
      </c>
      <c r="B19" s="0" t="n">
        <v>153</v>
      </c>
      <c r="D19" s="0" t="n">
        <v>149.9723</v>
      </c>
      <c r="E19" s="0" t="n">
        <v>12.34</v>
      </c>
      <c r="F19" s="0" t="n">
        <v>-0.19</v>
      </c>
      <c r="G19" s="0" t="n">
        <v>142.7833</v>
      </c>
      <c r="H19" s="0" t="n">
        <f aca="false">D19-G19</f>
        <v>7.18899999999999</v>
      </c>
      <c r="J19" s="1" t="n">
        <f aca="false">$J$6*COS(RADIANS(D19))+$L$6*SIN(RADIANS(D19))</f>
        <v>-0.366118947132214</v>
      </c>
      <c r="K19" s="1" t="n">
        <f aca="false">$K$6</f>
        <v>-0.888051409088506</v>
      </c>
      <c r="L19" s="1" t="n">
        <f aca="false">-$J$6*SIN(RADIANS(D19))+$L$6*COS(RADIANS(D19))</f>
        <v>-0.278067638114754</v>
      </c>
      <c r="M19" s="2" t="n">
        <f aca="false">J19*J19+K19*K19+L19*L19</f>
        <v>1</v>
      </c>
      <c r="N19" s="1" t="n">
        <f aca="false">MOD(DEGREES(ATAN2(J19,-L19))+360,360)</f>
        <v>142.7833</v>
      </c>
      <c r="P19" s="1" t="n">
        <f aca="false">J19*COS(RADIANS(E19))+K19*SIN(RADIANS(E19))</f>
        <v>-0.547447993625232</v>
      </c>
      <c r="Q19" s="1" t="n">
        <f aca="false">-J19*SIN(RADIANS(E19))+K19*COS(RADIANS(E19))</f>
        <v>-0.789290239968157</v>
      </c>
      <c r="R19" s="1" t="n">
        <f aca="false">L19</f>
        <v>-0.278067638114754</v>
      </c>
      <c r="S19" s="2" t="n">
        <f aca="false">P19*P19+Q19*Q19+R19*R19</f>
        <v>1</v>
      </c>
      <c r="T19" s="1" t="n">
        <f aca="false">MOD(DEGREES(ATAN2(P19,-R19))+360,360)</f>
        <v>153.072420656064</v>
      </c>
      <c r="V19" s="1" t="n">
        <f aca="false">P19</f>
        <v>-0.547447993625232</v>
      </c>
      <c r="W19" s="1" t="n">
        <f aca="false">R19*SIN(RADIANS(F19))+Q19*COS(RADIANS(F19))</f>
        <v>-0.788363794665176</v>
      </c>
      <c r="X19" s="1" t="n">
        <f aca="false">R19*COS(RADIANS(F19))-Q19*SIN(RADIANS(F19))</f>
        <v>-0.28068348996126</v>
      </c>
      <c r="Y19" s="2" t="n">
        <f aca="false">V19*V19+W19*W19+X19*X19</f>
        <v>1</v>
      </c>
      <c r="Z19" s="1" t="n">
        <f aca="false">MOD(DEGREES(ATAN2(V19,-X19))+360,360)</f>
        <v>152.855213542605</v>
      </c>
      <c r="AB19" s="1" t="n">
        <f aca="false">B19-Z19</f>
        <v>0.144786457394616</v>
      </c>
    </row>
    <row r="20" customFormat="false" ht="12.8" hidden="false" customHeight="false" outlineLevel="0" collapsed="false">
      <c r="A20" s="0" t="n">
        <v>165</v>
      </c>
      <c r="B20" s="0" t="n">
        <v>163</v>
      </c>
      <c r="D20" s="0" t="n">
        <v>165.0194</v>
      </c>
      <c r="E20" s="0" t="n">
        <v>12.35</v>
      </c>
      <c r="F20" s="0" t="n">
        <v>-0.25</v>
      </c>
      <c r="G20" s="0" t="n">
        <v>157.8303</v>
      </c>
      <c r="H20" s="0" t="n">
        <f aca="false">D20-G20</f>
        <v>7.1891</v>
      </c>
      <c r="J20" s="1" t="n">
        <f aca="false">$J$6*COS(RADIANS(D20))+$L$6*SIN(RADIANS(D20))</f>
        <v>-0.425755703658124</v>
      </c>
      <c r="K20" s="1" t="n">
        <f aca="false">$K$6</f>
        <v>-0.888051409088506</v>
      </c>
      <c r="L20" s="1" t="n">
        <f aca="false">-$J$6*SIN(RADIANS(D20))+$L$6*COS(RADIANS(D20))</f>
        <v>-0.173484222967088</v>
      </c>
      <c r="M20" s="2" t="n">
        <f aca="false">J20*J20+K20*K20+L20*L20</f>
        <v>1</v>
      </c>
      <c r="N20" s="1" t="n">
        <f aca="false">MOD(DEGREES(ATAN2(J20,-L20))+360,360)</f>
        <v>157.8304</v>
      </c>
      <c r="P20" s="1" t="n">
        <f aca="false">J20*COS(RADIANS(E20))+K20*SIN(RADIANS(E20))</f>
        <v>-0.605842462556316</v>
      </c>
      <c r="Q20" s="1" t="n">
        <f aca="false">-J20*SIN(RADIANS(E20))+K20*COS(RADIANS(E20))</f>
        <v>-0.776439395539152</v>
      </c>
      <c r="R20" s="1" t="n">
        <f aca="false">L20</f>
        <v>-0.173484222967088</v>
      </c>
      <c r="S20" s="2" t="n">
        <f aca="false">P20*P20+Q20*Q20+R20*R20</f>
        <v>1</v>
      </c>
      <c r="T20" s="1" t="n">
        <f aca="false">MOD(DEGREES(ATAN2(P20,-R20))+360,360)</f>
        <v>164.02082713153</v>
      </c>
      <c r="V20" s="1" t="n">
        <f aca="false">P20</f>
        <v>-0.605842462556316</v>
      </c>
      <c r="W20" s="1" t="n">
        <f aca="false">R20*SIN(RADIANS(F20))+Q20*COS(RADIANS(F20))</f>
        <v>-0.775675039074884</v>
      </c>
      <c r="X20" s="1" t="n">
        <f aca="false">R20*COS(RADIANS(F20))-Q20*SIN(RADIANS(F20))</f>
        <v>-0.176870416745921</v>
      </c>
      <c r="Y20" s="2" t="n">
        <f aca="false">V20*V20+W20*W20+X20*X20</f>
        <v>1</v>
      </c>
      <c r="Z20" s="1" t="n">
        <f aca="false">MOD(DEGREES(ATAN2(V20,-X20))+360,360)</f>
        <v>163.725296369301</v>
      </c>
      <c r="AB20" s="1" t="n">
        <f aca="false">B20-Z20</f>
        <v>-0.725296369300736</v>
      </c>
    </row>
    <row r="21" customFormat="false" ht="12.8" hidden="false" customHeight="false" outlineLevel="0" collapsed="false">
      <c r="A21" s="0" t="n">
        <v>180</v>
      </c>
      <c r="B21" s="0" t="n">
        <v>174</v>
      </c>
      <c r="D21" s="0" t="n">
        <v>179.9172</v>
      </c>
      <c r="E21" s="0" t="n">
        <v>12.34</v>
      </c>
      <c r="F21" s="0" t="n">
        <v>-0.26</v>
      </c>
      <c r="G21" s="0" t="n">
        <v>172.7282</v>
      </c>
      <c r="H21" s="0" t="n">
        <f aca="false">D21-G21</f>
        <v>7.18900000000002</v>
      </c>
      <c r="J21" s="1" t="n">
        <f aca="false">$J$6*COS(RADIANS(D21))+$L$6*SIN(RADIANS(D21))</f>
        <v>-0.456046376364205</v>
      </c>
      <c r="K21" s="1" t="n">
        <f aca="false">$K$6</f>
        <v>-0.888051409088506</v>
      </c>
      <c r="L21" s="1" t="n">
        <f aca="false">-$J$6*SIN(RADIANS(D21))+$L$6*COS(RADIANS(D21))</f>
        <v>-0.0581927608985598</v>
      </c>
      <c r="M21" s="2" t="n">
        <f aca="false">J21*J21+K21*K21+L21*L21</f>
        <v>1</v>
      </c>
      <c r="N21" s="1" t="n">
        <f aca="false">MOD(DEGREES(ATAN2(J21,-L21))+360,360)</f>
        <v>172.7282</v>
      </c>
      <c r="P21" s="1" t="n">
        <f aca="false">J21*COS(RADIANS(E21))+K21*SIN(RADIANS(E21))</f>
        <v>-0.635297794665079</v>
      </c>
      <c r="Q21" s="1" t="n">
        <f aca="false">-J21*SIN(RADIANS(E21))+K21*COS(RADIANS(E21))</f>
        <v>-0.770071629572659</v>
      </c>
      <c r="R21" s="1" t="n">
        <f aca="false">L21</f>
        <v>-0.0581927608985598</v>
      </c>
      <c r="S21" s="2" t="n">
        <f aca="false">P21*P21+Q21*Q21+R21*R21</f>
        <v>1</v>
      </c>
      <c r="T21" s="1" t="n">
        <f aca="false">MOD(DEGREES(ATAN2(P21,-R21))+360,360)</f>
        <v>174.766358093128</v>
      </c>
      <c r="V21" s="1" t="n">
        <f aca="false">P21</f>
        <v>-0.635297794665079</v>
      </c>
      <c r="W21" s="1" t="n">
        <f aca="false">R21*SIN(RADIANS(F21))+Q21*COS(RADIANS(F21))</f>
        <v>-0.769799631409677</v>
      </c>
      <c r="X21" s="1" t="n">
        <f aca="false">R21*COS(RADIANS(F21))-Q21*SIN(RADIANS(F21))</f>
        <v>-0.0616866239569981</v>
      </c>
      <c r="Y21" s="2" t="n">
        <f aca="false">V21*V21+W21*W21+X21*X21</f>
        <v>1</v>
      </c>
      <c r="Z21" s="1" t="n">
        <f aca="false">MOD(DEGREES(ATAN2(V21,-X21))+360,360)</f>
        <v>174.454037046808</v>
      </c>
      <c r="AB21" s="1" t="n">
        <f aca="false">B21-Z21</f>
        <v>-0.454037046808367</v>
      </c>
    </row>
    <row r="22" customFormat="false" ht="12.8" hidden="false" customHeight="false" outlineLevel="0" collapsed="false">
      <c r="A22" s="0" t="n">
        <v>195</v>
      </c>
      <c r="B22" s="0" t="n">
        <v>186</v>
      </c>
      <c r="D22" s="0" t="n">
        <v>194.872</v>
      </c>
      <c r="E22" s="0" t="n">
        <v>12.35</v>
      </c>
      <c r="F22" s="0" t="n">
        <v>-0.26</v>
      </c>
      <c r="G22" s="0" t="n">
        <v>187.6829</v>
      </c>
      <c r="H22" s="0" t="n">
        <f aca="false">D22-G22</f>
        <v>7.18910000000003</v>
      </c>
      <c r="J22" s="1" t="n">
        <f aca="false">$J$6*COS(RADIANS(D22))+$L$6*SIN(RADIANS(D22))</f>
        <v>-0.455616997902446</v>
      </c>
      <c r="K22" s="1" t="n">
        <f aca="false">$K$6</f>
        <v>-0.888051409088506</v>
      </c>
      <c r="L22" s="1" t="n">
        <f aca="false">-$J$6*SIN(RADIANS(D22))+$L$6*COS(RADIANS(D22))</f>
        <v>0.0614641850046137</v>
      </c>
      <c r="M22" s="2" t="n">
        <f aca="false">J22*J22+K22*K22+L22*L22</f>
        <v>1</v>
      </c>
      <c r="N22" s="1" t="n">
        <f aca="false">MOD(DEGREES(ATAN2(J22,-L22))+360,360)</f>
        <v>187.683</v>
      </c>
      <c r="P22" s="1" t="n">
        <f aca="false">J22*COS(RADIANS(E22))+K22*SIN(RADIANS(E22))</f>
        <v>-0.635012745499502</v>
      </c>
      <c r="Q22" s="1" t="n">
        <f aca="false">-J22*SIN(RADIANS(E22))+K22*COS(RADIANS(E22))</f>
        <v>-0.770052574188869</v>
      </c>
      <c r="R22" s="1" t="n">
        <f aca="false">L22</f>
        <v>0.0614641850046137</v>
      </c>
      <c r="S22" s="2" t="n">
        <f aca="false">P22*P22+Q22*Q22+R22*R22</f>
        <v>1</v>
      </c>
      <c r="T22" s="1" t="n">
        <f aca="false">MOD(DEGREES(ATAN2(P22,-R22))+360,360)</f>
        <v>185.528553720053</v>
      </c>
      <c r="V22" s="1" t="n">
        <f aca="false">P22</f>
        <v>-0.635012745499502</v>
      </c>
      <c r="W22" s="1" t="n">
        <f aca="false">R22*SIN(RADIANS(F22))+Q22*COS(RADIANS(F22))</f>
        <v>-0.770323560355056</v>
      </c>
      <c r="X22" s="1" t="n">
        <f aca="false">R22*COS(RADIANS(F22))-Q22*SIN(RADIANS(F22))</f>
        <v>0.0579691764224353</v>
      </c>
      <c r="Y22" s="2" t="n">
        <f aca="false">V22*V22+W22*W22+X22*X22</f>
        <v>1</v>
      </c>
      <c r="Z22" s="1" t="n">
        <f aca="false">MOD(DEGREES(ATAN2(V22,-X22))+360,360)</f>
        <v>185.215972006102</v>
      </c>
      <c r="AB22" s="1" t="n">
        <f aca="false">B22-Z22</f>
        <v>0.784027993898235</v>
      </c>
    </row>
    <row r="23" customFormat="false" ht="12.8" hidden="false" customHeight="false" outlineLevel="0" collapsed="false">
      <c r="A23" s="0" t="n">
        <v>210</v>
      </c>
      <c r="B23" s="0" t="n">
        <v>197</v>
      </c>
      <c r="D23" s="0" t="n">
        <v>209.9493</v>
      </c>
      <c r="E23" s="0" t="n">
        <v>12.36</v>
      </c>
      <c r="F23" s="0" t="n">
        <v>-0.27</v>
      </c>
      <c r="G23" s="0" t="n">
        <v>202.7603</v>
      </c>
      <c r="H23" s="0" t="n">
        <f aca="false">D23-G23</f>
        <v>7.18899999999999</v>
      </c>
      <c r="J23" s="1" t="n">
        <f aca="false">$J$6*COS(RADIANS(D23))+$L$6*SIN(RADIANS(D23))</f>
        <v>-0.423944545614628</v>
      </c>
      <c r="K23" s="1" t="n">
        <f aca="false">$K$6</f>
        <v>-0.888051409088506</v>
      </c>
      <c r="L23" s="1" t="n">
        <f aca="false">-$J$6*SIN(RADIANS(D23))+$L$6*COS(RADIANS(D23))</f>
        <v>0.177864322053427</v>
      </c>
      <c r="M23" s="2" t="n">
        <f aca="false">J23*J23+K23*K23+L23*L23</f>
        <v>1</v>
      </c>
      <c r="N23" s="1" t="n">
        <f aca="false">MOD(DEGREES(ATAN2(J23,-L23))+360,360)</f>
        <v>202.7603</v>
      </c>
      <c r="P23" s="1" t="n">
        <f aca="false">J23*COS(RADIANS(E23))+K23*SIN(RADIANS(E23))</f>
        <v>-0.604208788628281</v>
      </c>
      <c r="Q23" s="1" t="n">
        <f aca="false">-J23*SIN(RADIANS(E23))+K23*COS(RADIANS(E23))</f>
        <v>-0.776721328846338</v>
      </c>
      <c r="R23" s="1" t="n">
        <f aca="false">L23</f>
        <v>0.177864322053427</v>
      </c>
      <c r="S23" s="2" t="n">
        <f aca="false">P23*P23+Q23*Q23+R23*R23</f>
        <v>1</v>
      </c>
      <c r="T23" s="1" t="n">
        <f aca="false">MOD(DEGREES(ATAN2(P23,-R23))+360,360)</f>
        <v>196.403142048887</v>
      </c>
      <c r="V23" s="1" t="n">
        <f aca="false">P23</f>
        <v>-0.604208788628281</v>
      </c>
      <c r="W23" s="1" t="n">
        <f aca="false">R23*SIN(RADIANS(F23))+Q23*COS(RADIANS(F23))</f>
        <v>-0.777550867457635</v>
      </c>
      <c r="X23" s="1" t="n">
        <f aca="false">R23*COS(RADIANS(F23))-Q23*SIN(RADIANS(F23))</f>
        <v>0.174202147691194</v>
      </c>
      <c r="Y23" s="2" t="n">
        <f aca="false">V23*V23+W23*W23+X23*X23</f>
        <v>1</v>
      </c>
      <c r="Z23" s="1" t="n">
        <f aca="false">MOD(DEGREES(ATAN2(V23,-X23))+360,360)</f>
        <v>196.083037907207</v>
      </c>
      <c r="AB23" s="1" t="n">
        <f aca="false">B23-Z23</f>
        <v>0.916962092793483</v>
      </c>
    </row>
    <row r="24" customFormat="false" ht="12.8" hidden="false" customHeight="false" outlineLevel="0" collapsed="false">
      <c r="A24" s="0" t="n">
        <v>225</v>
      </c>
      <c r="B24" s="0" t="n">
        <v>207</v>
      </c>
      <c r="D24" s="0" t="n">
        <v>224.8817</v>
      </c>
      <c r="E24" s="0" t="n">
        <v>12.36</v>
      </c>
      <c r="F24" s="0" t="n">
        <v>-0.29</v>
      </c>
      <c r="G24" s="0" t="n">
        <v>217.6927</v>
      </c>
      <c r="H24" s="0" t="n">
        <f aca="false">D24-G24</f>
        <v>7.18899999999999</v>
      </c>
      <c r="J24" s="1" t="n">
        <f aca="false">$J$6*COS(RADIANS(D24))+$L$6*SIN(RADIANS(D24))</f>
        <v>-0.36379621798304</v>
      </c>
      <c r="K24" s="1" t="n">
        <f aca="false">$K$6</f>
        <v>-0.888051409088506</v>
      </c>
      <c r="L24" s="1" t="n">
        <f aca="false">-$J$6*SIN(RADIANS(D24))+$L$6*COS(RADIANS(D24))</f>
        <v>0.281099638201751</v>
      </c>
      <c r="M24" s="2" t="n">
        <f aca="false">J24*J24+K24*K24+L24*L24</f>
        <v>1</v>
      </c>
      <c r="N24" s="1" t="n">
        <f aca="false">MOD(DEGREES(ATAN2(J24,-L24))+360,360)</f>
        <v>217.6927</v>
      </c>
      <c r="P24" s="1" t="n">
        <f aca="false">J24*COS(RADIANS(E24))+K24*SIN(RADIANS(E24))</f>
        <v>-0.545454581710259</v>
      </c>
      <c r="Q24" s="1" t="n">
        <f aca="false">-J24*SIN(RADIANS(E24))+K24*COS(RADIANS(E24))</f>
        <v>-0.789596284625334</v>
      </c>
      <c r="R24" s="1" t="n">
        <f aca="false">L24</f>
        <v>0.281099638201751</v>
      </c>
      <c r="S24" s="2" t="n">
        <f aca="false">P24*P24+Q24*Q24+R24*R24</f>
        <v>1</v>
      </c>
      <c r="T24" s="1" t="n">
        <f aca="false">MOD(DEGREES(ATAN2(P24,-R24))+360,360)</f>
        <v>207.264283356956</v>
      </c>
      <c r="V24" s="1" t="n">
        <f aca="false">P24</f>
        <v>-0.545454581710259</v>
      </c>
      <c r="W24" s="1" t="n">
        <f aca="false">R24*SIN(RADIANS(F24))+Q24*COS(RADIANS(F24))</f>
        <v>-0.791008937626677</v>
      </c>
      <c r="X24" s="1" t="n">
        <f aca="false">R24*COS(RADIANS(F24))-Q24*SIN(RADIANS(F24))</f>
        <v>0.27709954869325</v>
      </c>
      <c r="Y24" s="2" t="n">
        <f aca="false">V24*V24+W24*W24+X24*X24</f>
        <v>1</v>
      </c>
      <c r="Z24" s="1" t="n">
        <f aca="false">MOD(DEGREES(ATAN2(V24,-X24))+360,360)</f>
        <v>206.931289355236</v>
      </c>
      <c r="AB24" s="1" t="n">
        <f aca="false">B24-Z24</f>
        <v>0.0687106447639394</v>
      </c>
    </row>
    <row r="25" customFormat="false" ht="12.8" hidden="false" customHeight="false" outlineLevel="0" collapsed="false">
      <c r="A25" s="0" t="n">
        <v>240</v>
      </c>
      <c r="B25" s="0" t="n">
        <v>219</v>
      </c>
      <c r="D25" s="0" t="n">
        <v>239.8082</v>
      </c>
      <c r="E25" s="0" t="n">
        <v>12.38</v>
      </c>
      <c r="F25" s="0" t="n">
        <v>-0.32</v>
      </c>
      <c r="G25" s="0" t="n">
        <v>232.6192</v>
      </c>
      <c r="H25" s="0" t="n">
        <f aca="false">D25-G25</f>
        <v>7.18899999999999</v>
      </c>
      <c r="J25" s="1" t="n">
        <f aca="false">$J$6*COS(RADIANS(D25))+$L$6*SIN(RADIANS(D25))</f>
        <v>-0.279115092085108</v>
      </c>
      <c r="K25" s="1" t="n">
        <f aca="false">$K$6</f>
        <v>-0.888051409088506</v>
      </c>
      <c r="L25" s="1" t="n">
        <f aca="false">-$J$6*SIN(RADIANS(D25))+$L$6*COS(RADIANS(D25))</f>
        <v>0.365321037152585</v>
      </c>
      <c r="M25" s="2" t="n">
        <f aca="false">J25*J25+K25*K25+L25*L25</f>
        <v>1</v>
      </c>
      <c r="N25" s="1" t="n">
        <f aca="false">MOD(DEGREES(ATAN2(J25,-L25))+360,360)</f>
        <v>232.6192</v>
      </c>
      <c r="P25" s="1" t="n">
        <f aca="false">J25*COS(RADIANS(E25))+K25*SIN(RADIANS(E25))</f>
        <v>-0.463018119024803</v>
      </c>
      <c r="Q25" s="1" t="n">
        <f aca="false">-J25*SIN(RADIANS(E25))+K25*COS(RADIANS(E25))</f>
        <v>-0.807560995385793</v>
      </c>
      <c r="R25" s="1" t="n">
        <f aca="false">L25</f>
        <v>0.365321037152585</v>
      </c>
      <c r="S25" s="2" t="n">
        <f aca="false">P25*P25+Q25*Q25+R25*R25</f>
        <v>1</v>
      </c>
      <c r="T25" s="1" t="n">
        <f aca="false">MOD(DEGREES(ATAN2(P25,-R25))+360,360)</f>
        <v>218.273420188605</v>
      </c>
      <c r="V25" s="1" t="n">
        <f aca="false">P25</f>
        <v>-0.463018119024803</v>
      </c>
      <c r="W25" s="1" t="n">
        <f aca="false">R25*SIN(RADIANS(F25))+Q25*COS(RADIANS(F25))</f>
        <v>-0.809588727333357</v>
      </c>
      <c r="X25" s="1" t="n">
        <f aca="false">R25*COS(RADIANS(F25))-Q25*SIN(RADIANS(F25))</f>
        <v>0.360805091468355</v>
      </c>
      <c r="Y25" s="2" t="n">
        <f aca="false">V25*V25+W25*W25+X25*X25</f>
        <v>1</v>
      </c>
      <c r="Z25" s="1" t="n">
        <f aca="false">MOD(DEGREES(ATAN2(V25,-X25))+360,360)</f>
        <v>217.927367148898</v>
      </c>
      <c r="AB25" s="1" t="n">
        <f aca="false">B25-Z25</f>
        <v>1.07263285110176</v>
      </c>
    </row>
    <row r="26" customFormat="false" ht="12.8" hidden="false" customHeight="false" outlineLevel="0" collapsed="false">
      <c r="A26" s="0" t="n">
        <v>255</v>
      </c>
      <c r="B26" s="0" t="n">
        <v>230</v>
      </c>
      <c r="D26" s="0" t="n">
        <v>254.8573</v>
      </c>
      <c r="E26" s="0" t="n">
        <v>12.41</v>
      </c>
      <c r="F26" s="0" t="n">
        <v>-0.29</v>
      </c>
      <c r="G26" s="0" t="n">
        <v>247.6683</v>
      </c>
      <c r="H26" s="0" t="n">
        <f aca="false">D26-G26</f>
        <v>7.18900000000002</v>
      </c>
      <c r="J26" s="1" t="n">
        <f aca="false">$J$6*COS(RADIANS(D26))+$L$6*SIN(RADIANS(D26))</f>
        <v>-0.174688066030544</v>
      </c>
      <c r="K26" s="1" t="n">
        <f aca="false">$K$6</f>
        <v>-0.888051409088506</v>
      </c>
      <c r="L26" s="1" t="n">
        <f aca="false">-$J$6*SIN(RADIANS(D26))+$L$6*COS(RADIANS(D26))</f>
        <v>0.425263182514578</v>
      </c>
      <c r="M26" s="2" t="n">
        <f aca="false">J26*J26+K26*K26+L26*L26</f>
        <v>1</v>
      </c>
      <c r="N26" s="1" t="n">
        <f aca="false">MOD(DEGREES(ATAN2(J26,-L26))+360,360)</f>
        <v>247.6683</v>
      </c>
      <c r="P26" s="1" t="n">
        <f aca="false">J26*COS(RADIANS(E26))+K26*SIN(RADIANS(E26))</f>
        <v>-0.361453827337651</v>
      </c>
      <c r="Q26" s="1" t="n">
        <f aca="false">-J26*SIN(RADIANS(E26))+K26*COS(RADIANS(E26))</f>
        <v>-0.829760421025573</v>
      </c>
      <c r="R26" s="1" t="n">
        <f aca="false">L26</f>
        <v>0.425263182514578</v>
      </c>
      <c r="S26" s="2" t="n">
        <f aca="false">P26*P26+Q26*Q26+R26*R26</f>
        <v>1</v>
      </c>
      <c r="T26" s="1" t="n">
        <f aca="false">MOD(DEGREES(ATAN2(P26,-R26))+360,360)</f>
        <v>229.637018260603</v>
      </c>
      <c r="V26" s="1" t="n">
        <f aca="false">P26</f>
        <v>-0.361453827337651</v>
      </c>
      <c r="W26" s="1" t="n">
        <f aca="false">R26*SIN(RADIANS(F26))+Q26*COS(RADIANS(F26))</f>
        <v>-0.831902233711335</v>
      </c>
      <c r="X26" s="1" t="n">
        <f aca="false">R26*COS(RADIANS(F26))-Q26*SIN(RADIANS(F26))</f>
        <v>0.421057958301532</v>
      </c>
      <c r="Y26" s="2" t="n">
        <f aca="false">V26*V26+W26*W26+X26*X26</f>
        <v>1</v>
      </c>
      <c r="Z26" s="1" t="n">
        <f aca="false">MOD(DEGREES(ATAN2(V26,-X26))+360,360)</f>
        <v>229.35582373615</v>
      </c>
      <c r="AB26" s="1" t="n">
        <f aca="false">B26-Z26</f>
        <v>0.644176263849886</v>
      </c>
    </row>
    <row r="27" customFormat="false" ht="12.8" hidden="false" customHeight="false" outlineLevel="0" collapsed="false">
      <c r="A27" s="0" t="n">
        <v>270</v>
      </c>
      <c r="B27" s="0" t="n">
        <v>242</v>
      </c>
      <c r="D27" s="0" t="n">
        <v>269.9483</v>
      </c>
      <c r="E27" s="0" t="n">
        <v>12.4</v>
      </c>
      <c r="F27" s="0" t="n">
        <v>-0.32</v>
      </c>
      <c r="G27" s="0" t="n">
        <v>262.7592</v>
      </c>
      <c r="H27" s="0" t="n">
        <f aca="false">D27-G27</f>
        <v>7.1891</v>
      </c>
      <c r="J27" s="1" t="n">
        <f aca="false">$J$6*COS(RADIANS(D27))+$L$6*SIN(RADIANS(D27))</f>
        <v>-0.057945211551907</v>
      </c>
      <c r="K27" s="1" t="n">
        <f aca="false">$K$6</f>
        <v>-0.888051409088506</v>
      </c>
      <c r="L27" s="1" t="n">
        <f aca="false">-$J$6*SIN(RADIANS(D27))+$L$6*COS(RADIANS(D27))</f>
        <v>0.456077896059569</v>
      </c>
      <c r="M27" s="2" t="n">
        <f aca="false">J27*J27+K27*K27+L27*L27</f>
        <v>1</v>
      </c>
      <c r="N27" s="1" t="n">
        <f aca="false">MOD(DEGREES(ATAN2(J27,-L27))+360,360)</f>
        <v>262.7593</v>
      </c>
      <c r="P27" s="1" t="n">
        <f aca="false">J27*COS(RADIANS(E27))+K27*SIN(RADIANS(E27))</f>
        <v>-0.247289491656748</v>
      </c>
      <c r="Q27" s="1" t="n">
        <f aca="false">-J27*SIN(RADIANS(E27))+K27*COS(RADIANS(E27))</f>
        <v>-0.854892309031976</v>
      </c>
      <c r="R27" s="1" t="n">
        <f aca="false">L27</f>
        <v>0.456077896059569</v>
      </c>
      <c r="S27" s="2" t="n">
        <f aca="false">P27*P27+Q27*Q27+R27*R27</f>
        <v>1</v>
      </c>
      <c r="T27" s="1" t="n">
        <f aca="false">MOD(DEGREES(ATAN2(P27,-R27))+360,360)</f>
        <v>241.533056977063</v>
      </c>
      <c r="V27" s="1" t="n">
        <f aca="false">P27</f>
        <v>-0.247289491656748</v>
      </c>
      <c r="W27" s="1" t="n">
        <f aca="false">R27*SIN(RADIANS(F27))+Q27*COS(RADIANS(F27))</f>
        <v>-0.857426182069763</v>
      </c>
      <c r="X27" s="1" t="n">
        <f aca="false">R27*COS(RADIANS(F27))-Q27*SIN(RADIANS(F27))</f>
        <v>0.451296188347981</v>
      </c>
      <c r="Y27" s="2" t="n">
        <f aca="false">V27*V27+W27*W27+X27*X27</f>
        <v>1</v>
      </c>
      <c r="Z27" s="1" t="n">
        <f aca="false">MOD(DEGREES(ATAN2(V27,-X27))+360,360)</f>
        <v>241.27929152139</v>
      </c>
      <c r="AB27" s="1" t="n">
        <f aca="false">B27-Z27</f>
        <v>0.720708478610391</v>
      </c>
    </row>
    <row r="28" customFormat="false" ht="12.8" hidden="false" customHeight="false" outlineLevel="0" collapsed="false">
      <c r="A28" s="0" t="n">
        <v>285</v>
      </c>
      <c r="B28" s="0" t="n">
        <v>254</v>
      </c>
      <c r="D28" s="0" t="n">
        <v>284.9823</v>
      </c>
      <c r="E28" s="0" t="n">
        <v>12.42</v>
      </c>
      <c r="F28" s="0" t="n">
        <v>-0.24</v>
      </c>
      <c r="G28" s="0" t="n">
        <v>277.7933</v>
      </c>
      <c r="H28" s="0" t="n">
        <f aca="false">D28-G28</f>
        <v>7.18900000000002</v>
      </c>
      <c r="J28" s="1" t="n">
        <f aca="false">$J$6*COS(RADIANS(D28))+$L$6*SIN(RADIANS(D28))</f>
        <v>0.0623411780162451</v>
      </c>
      <c r="K28" s="1" t="n">
        <f aca="false">$K$6</f>
        <v>-0.888051409088506</v>
      </c>
      <c r="L28" s="1" t="n">
        <f aca="false">-$J$6*SIN(RADIANS(D28))+$L$6*COS(RADIANS(D28))</f>
        <v>0.455497829127061</v>
      </c>
      <c r="M28" s="2" t="n">
        <f aca="false">J28*J28+K28*K28+L28*L28</f>
        <v>1</v>
      </c>
      <c r="N28" s="1" t="n">
        <f aca="false">MOD(DEGREES(ATAN2(J28,-L28))+360,360)</f>
        <v>277.7933</v>
      </c>
      <c r="P28" s="1" t="n">
        <f aca="false">J28*COS(RADIANS(E28))+K28*SIN(RADIANS(E28))</f>
        <v>-0.130116531580003</v>
      </c>
      <c r="Q28" s="1" t="n">
        <f aca="false">-J28*SIN(RADIANS(E28))+K28*COS(RADIANS(E28))</f>
        <v>-0.880676680666705</v>
      </c>
      <c r="R28" s="1" t="n">
        <f aca="false">L28</f>
        <v>0.455497829127061</v>
      </c>
      <c r="S28" s="2" t="n">
        <f aca="false">P28*P28+Q28*Q28+R28*R28</f>
        <v>1</v>
      </c>
      <c r="T28" s="1" t="n">
        <f aca="false">MOD(DEGREES(ATAN2(P28,-R28))+360,360)</f>
        <v>254.057593512009</v>
      </c>
      <c r="V28" s="1" t="n">
        <f aca="false">P28</f>
        <v>-0.130116531580003</v>
      </c>
      <c r="W28" s="1" t="n">
        <f aca="false">R28*SIN(RADIANS(F28))+Q28*COS(RADIANS(F28))</f>
        <v>-0.882576933782989</v>
      </c>
      <c r="X28" s="1" t="n">
        <f aca="false">R28*COS(RADIANS(F28))-Q28*SIN(RADIANS(F28))</f>
        <v>0.451804873992975</v>
      </c>
      <c r="Y28" s="2" t="n">
        <f aca="false">V28*V28+W28*W28+X28*X28</f>
        <v>1</v>
      </c>
      <c r="Z28" s="1" t="n">
        <f aca="false">MOD(DEGREES(ATAN2(V28,-X28))+360,360)</f>
        <v>253.933982639748</v>
      </c>
      <c r="AB28" s="1" t="n">
        <f aca="false">B28-Z28</f>
        <v>0.0660173602515215</v>
      </c>
    </row>
    <row r="29" customFormat="false" ht="12.8" hidden="false" customHeight="false" outlineLevel="0" collapsed="false">
      <c r="A29" s="0" t="n">
        <v>300</v>
      </c>
      <c r="B29" s="0" t="n">
        <v>269</v>
      </c>
      <c r="D29" s="0" t="n">
        <v>299.9752</v>
      </c>
      <c r="E29" s="0" t="n">
        <v>12.45</v>
      </c>
      <c r="F29" s="0" t="n">
        <v>-0.31</v>
      </c>
      <c r="G29" s="0" t="n">
        <v>292.7861</v>
      </c>
      <c r="H29" s="0" t="n">
        <f aca="false">D29-G29</f>
        <v>7.1891</v>
      </c>
      <c r="J29" s="1" t="n">
        <f aca="false">$J$6*COS(RADIANS(D29))+$L$6*SIN(RADIANS(D29))</f>
        <v>0.178055943883987</v>
      </c>
      <c r="K29" s="1" t="n">
        <f aca="false">$K$6</f>
        <v>-0.888051409088506</v>
      </c>
      <c r="L29" s="1" t="n">
        <f aca="false">-$J$6*SIN(RADIANS(D29))+$L$6*COS(RADIANS(D29))</f>
        <v>0.423864100465587</v>
      </c>
      <c r="M29" s="2" t="n">
        <f aca="false">J29*J29+K29*K29+L29*L29</f>
        <v>1</v>
      </c>
      <c r="N29" s="1" t="n">
        <f aca="false">MOD(DEGREES(ATAN2(J29,-L29))+360,360)</f>
        <v>292.7862</v>
      </c>
      <c r="P29" s="1" t="n">
        <f aca="false">J29*COS(RADIANS(E29))+K29*SIN(RADIANS(E29))</f>
        <v>-0.0175839579805119</v>
      </c>
      <c r="Q29" s="1" t="n">
        <f aca="false">-J29*SIN(RADIANS(E29))+K29*COS(RADIANS(E29))</f>
        <v>-0.905555094269939</v>
      </c>
      <c r="R29" s="1" t="n">
        <f aca="false">L29</f>
        <v>0.423864100465587</v>
      </c>
      <c r="S29" s="2" t="n">
        <f aca="false">P29*P29+Q29*Q29+R29*R29</f>
        <v>1</v>
      </c>
      <c r="T29" s="1" t="n">
        <f aca="false">MOD(DEGREES(ATAN2(P29,-R29))+360,360)</f>
        <v>267.624452710042</v>
      </c>
      <c r="V29" s="1" t="n">
        <f aca="false">P29</f>
        <v>-0.0175839579805119</v>
      </c>
      <c r="W29" s="1" t="n">
        <f aca="false">R29*SIN(RADIANS(F29))+Q29*COS(RADIANS(F29))</f>
        <v>-0.907835154105341</v>
      </c>
      <c r="X29" s="1" t="n">
        <f aca="false">R29*COS(RADIANS(F29))-Q29*SIN(RADIANS(F29))</f>
        <v>0.418958395777279</v>
      </c>
      <c r="Y29" s="2" t="n">
        <f aca="false">V29*V29+W29*W29+X29*X29</f>
        <v>1</v>
      </c>
      <c r="Z29" s="1" t="n">
        <f aca="false">MOD(DEGREES(ATAN2(V29,-X29))+360,360)</f>
        <v>267.596669169388</v>
      </c>
      <c r="AB29" s="1" t="n">
        <f aca="false">B29-Z29</f>
        <v>1.40333083061182</v>
      </c>
    </row>
    <row r="30" customFormat="false" ht="12.8" hidden="false" customHeight="false" outlineLevel="0" collapsed="false">
      <c r="A30" s="0" t="n">
        <v>315</v>
      </c>
      <c r="B30" s="0" t="n">
        <v>283</v>
      </c>
      <c r="D30" s="0" t="n">
        <v>314.96</v>
      </c>
      <c r="E30" s="0" t="n">
        <v>12.45</v>
      </c>
      <c r="F30" s="0" t="n">
        <v>-0.32</v>
      </c>
      <c r="G30" s="0" t="n">
        <v>307.7709</v>
      </c>
      <c r="H30" s="0" t="n">
        <f aca="false">D30-G30</f>
        <v>7.1891</v>
      </c>
      <c r="J30" s="1" t="n">
        <f aca="false">$J$6*COS(RADIANS(D30))+$L$6*SIN(RADIANS(D30))</f>
        <v>0.281596536853321</v>
      </c>
      <c r="K30" s="1" t="n">
        <f aca="false">$K$6</f>
        <v>-0.888051409088506</v>
      </c>
      <c r="L30" s="1" t="n">
        <f aca="false">-$J$6*SIN(RADIANS(D30))+$L$6*COS(RADIANS(D30))</f>
        <v>0.36341172965128</v>
      </c>
      <c r="M30" s="2" t="n">
        <f aca="false">J30*J30+K30*K30+L30*L30</f>
        <v>1</v>
      </c>
      <c r="N30" s="1" t="n">
        <f aca="false">MOD(DEGREES(ATAN2(J30,-L30))+360,360)</f>
        <v>307.771</v>
      </c>
      <c r="P30" s="1" t="n">
        <f aca="false">J30*COS(RADIANS(E30))+K30*SIN(RADIANS(E30))</f>
        <v>0.083521827680826</v>
      </c>
      <c r="Q30" s="1" t="n">
        <f aca="false">-J30*SIN(RADIANS(E30))+K30*COS(RADIANS(E30))</f>
        <v>-0.927877157307324</v>
      </c>
      <c r="R30" s="1" t="n">
        <f aca="false">L30</f>
        <v>0.36341172965128</v>
      </c>
      <c r="S30" s="2" t="n">
        <f aca="false">P30*P30+Q30*Q30+R30*R30</f>
        <v>1</v>
      </c>
      <c r="T30" s="1" t="n">
        <f aca="false">MOD(DEGREES(ATAN2(P30,-R30))+360,360)</f>
        <v>282.943350010442</v>
      </c>
      <c r="V30" s="1" t="n">
        <f aca="false">P30</f>
        <v>0.083521827680826</v>
      </c>
      <c r="W30" s="1" t="n">
        <f aca="false">R30*SIN(RADIANS(F30))+Q30*COS(RADIANS(F30))</f>
        <v>-0.929892349230039</v>
      </c>
      <c r="X30" s="1" t="n">
        <f aca="false">R30*COS(RADIANS(F30))-Q30*SIN(RADIANS(F30))</f>
        <v>0.358223845024719</v>
      </c>
      <c r="Y30" s="2" t="n">
        <f aca="false">V30*V30+W30*W30+X30*X30</f>
        <v>1</v>
      </c>
      <c r="Z30" s="1" t="n">
        <f aca="false">MOD(DEGREES(ATAN2(V30,-X30))+360,360)</f>
        <v>283.124354066541</v>
      </c>
      <c r="AB30" s="1" t="n">
        <f aca="false">B30-Z30</f>
        <v>-0.124354066541343</v>
      </c>
    </row>
    <row r="31" customFormat="false" ht="12.8" hidden="false" customHeight="false" outlineLevel="0" collapsed="false">
      <c r="A31" s="0" t="n">
        <v>330</v>
      </c>
      <c r="B31" s="0" t="n">
        <v>301</v>
      </c>
      <c r="D31" s="0" t="n">
        <v>329.9389</v>
      </c>
      <c r="E31" s="0" t="n">
        <v>12.45</v>
      </c>
      <c r="F31" s="0" t="n">
        <v>-0.23</v>
      </c>
      <c r="G31" s="0" t="n">
        <v>322.7499</v>
      </c>
      <c r="H31" s="0" t="n">
        <f aca="false">D31-G31</f>
        <v>7.18899999999996</v>
      </c>
      <c r="J31" s="1" t="n">
        <f aca="false">$J$6*COS(RADIANS(D31))+$L$6*SIN(RADIANS(D31))</f>
        <v>0.365956788193641</v>
      </c>
      <c r="K31" s="1" t="n">
        <f aca="false">$K$6</f>
        <v>-0.888051409088506</v>
      </c>
      <c r="L31" s="1" t="n">
        <f aca="false">-$J$6*SIN(RADIANS(D31))+$L$6*COS(RADIANS(D31))</f>
        <v>0.278281016224451</v>
      </c>
      <c r="M31" s="2" t="n">
        <f aca="false">J31*J31+K31*K31+L31*L31</f>
        <v>1</v>
      </c>
      <c r="N31" s="1" t="n">
        <f aca="false">MOD(DEGREES(ATAN2(J31,-L31))+360,360)</f>
        <v>322.7499</v>
      </c>
      <c r="P31" s="1" t="n">
        <f aca="false">J31*COS(RADIANS(E31))+K31*SIN(RADIANS(E31))</f>
        <v>0.165898306757753</v>
      </c>
      <c r="Q31" s="1" t="n">
        <f aca="false">-J31*SIN(RADIANS(E31))+K31*COS(RADIANS(E31))</f>
        <v>-0.946064177434067</v>
      </c>
      <c r="R31" s="1" t="n">
        <f aca="false">L31</f>
        <v>0.278281016224451</v>
      </c>
      <c r="S31" s="2" t="n">
        <f aca="false">P31*P31+Q31*Q31+R31*R31</f>
        <v>1</v>
      </c>
      <c r="T31" s="1" t="n">
        <f aca="false">MOD(DEGREES(ATAN2(P31,-R31))+360,360)</f>
        <v>300.801447286156</v>
      </c>
      <c r="V31" s="1" t="n">
        <f aca="false">P31</f>
        <v>0.165898306757753</v>
      </c>
      <c r="W31" s="1" t="n">
        <f aca="false">R31*SIN(RADIANS(F31))+Q31*COS(RADIANS(F31))</f>
        <v>-0.947173643476492</v>
      </c>
      <c r="X31" s="1" t="n">
        <f aca="false">R31*COS(RADIANS(F31))-Q31*SIN(RADIANS(F31))</f>
        <v>0.274481039269341</v>
      </c>
      <c r="Y31" s="2" t="n">
        <f aca="false">V31*V31+W31*W31+X31*X31</f>
        <v>1</v>
      </c>
      <c r="Z31" s="1" t="n">
        <f aca="false">MOD(DEGREES(ATAN2(V31,-X31))+360,360)</f>
        <v>301.149066129674</v>
      </c>
      <c r="AB31" s="1" t="n">
        <f aca="false">B31-Z31</f>
        <v>-0.149066129673599</v>
      </c>
    </row>
    <row r="32" customFormat="false" ht="12.8" hidden="false" customHeight="false" outlineLevel="0" collapsed="false">
      <c r="A32" s="0" t="n">
        <v>345</v>
      </c>
      <c r="B32" s="0" t="n">
        <v>323</v>
      </c>
      <c r="D32" s="0" t="n">
        <v>345.0118</v>
      </c>
      <c r="E32" s="0" t="n">
        <v>12.45</v>
      </c>
      <c r="F32" s="0" t="n">
        <v>-0.23</v>
      </c>
      <c r="G32" s="0" t="n">
        <v>337.8227</v>
      </c>
      <c r="H32" s="0" t="n">
        <f aca="false">D32-G32</f>
        <v>7.1891</v>
      </c>
      <c r="J32" s="1" t="n">
        <f aca="false">$J$6*COS(RADIANS(D32))+$L$6*SIN(RADIANS(D32))</f>
        <v>0.425732688093897</v>
      </c>
      <c r="K32" s="1" t="n">
        <f aca="false">$K$6</f>
        <v>-0.888051409088506</v>
      </c>
      <c r="L32" s="1" t="n">
        <f aca="false">-$J$6*SIN(RADIANS(D32))+$L$6*COS(RADIANS(D32))</f>
        <v>0.17354069581589</v>
      </c>
      <c r="M32" s="2" t="n">
        <f aca="false">J32*J32+K32*K32+L32*L32</f>
        <v>1</v>
      </c>
      <c r="N32" s="1" t="n">
        <f aca="false">MOD(DEGREES(ATAN2(J32,-L32))+360,360)</f>
        <v>337.8228</v>
      </c>
      <c r="P32" s="1" t="n">
        <f aca="false">J32*COS(RADIANS(E32))+K32*SIN(RADIANS(E32))</f>
        <v>0.224268547353331</v>
      </c>
      <c r="Q32" s="1" t="n">
        <f aca="false">-J32*SIN(RADIANS(E32))+K32*COS(RADIANS(E32))</f>
        <v>-0.95895111740055</v>
      </c>
      <c r="R32" s="1" t="n">
        <f aca="false">L32</f>
        <v>0.17354069581589</v>
      </c>
      <c r="S32" s="2" t="n">
        <f aca="false">P32*P32+Q32*Q32+R32*R32</f>
        <v>1</v>
      </c>
      <c r="T32" s="1" t="n">
        <f aca="false">MOD(DEGREES(ATAN2(P32,-R32))+360,360)</f>
        <v>322.267025038326</v>
      </c>
      <c r="V32" s="1" t="n">
        <f aca="false">P32</f>
        <v>0.224268547353331</v>
      </c>
      <c r="W32" s="1" t="n">
        <f aca="false">R32*SIN(RADIANS(F32))+Q32*COS(RADIANS(F32))</f>
        <v>-0.959640026146906</v>
      </c>
      <c r="X32" s="1" t="n">
        <f aca="false">R32*COS(RADIANS(F32))-Q32*SIN(RADIANS(F32))</f>
        <v>0.169689831412467</v>
      </c>
      <c r="Y32" s="2" t="n">
        <f aca="false">V32*V32+W32*W32+X32*X32</f>
        <v>1</v>
      </c>
      <c r="Z32" s="1" t="n">
        <f aca="false">MOD(DEGREES(ATAN2(V32,-X32))+360,360)</f>
        <v>322.887510570828</v>
      </c>
      <c r="AB32" s="1" t="n">
        <f aca="false">B32-Z32</f>
        <v>0.112489429171774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125</TotalTime>
  <Application>LibreOffice/6.1.5.2$Linux_X86_64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2021-10-28T07:13:16Z</dcterms:created>
  <dc:creator/>
  <dc:description/>
  <dc:language>en-GB</dc:language>
  <cp:lastModifiedBy/>
  <dcterms:modified xsi:type="dcterms:W3CDTF">2021-10-28T10:06:03Z</dcterms:modified>
  <cp:revision>33</cp:revision>
  <dc:subject/>
  <dc:title/>
</cp:coreProperties>
</file>