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ml.chartshape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gitscoper\Documents\"/>
    </mc:Choice>
  </mc:AlternateContent>
  <xr:revisionPtr revIDLastSave="0" documentId="8_{C1E413CE-1EE6-4D2E-AB1E-0109F3C102DC}" xr6:coauthVersionLast="47" xr6:coauthVersionMax="47" xr10:uidLastSave="{00000000-0000-0000-0000-000000000000}"/>
  <bookViews>
    <workbookView xWindow="-120" yWindow="-120" windowWidth="29040" windowHeight="15720" xr2:uid="{AF97ABE7-A879-43A1-B048-741B5B60D655}"/>
  </bookViews>
  <sheets>
    <sheet name="TL;DR" sheetId="5" r:id="rId1"/>
    <sheet name="Most important charts" sheetId="4" r:id="rId2"/>
    <sheet name="Charts" sheetId="1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27" i="1" l="1"/>
  <c r="K228" i="1"/>
  <c r="K229" i="1"/>
  <c r="K230" i="1"/>
  <c r="K231" i="1"/>
  <c r="K232" i="1"/>
  <c r="K233" i="1"/>
  <c r="K234" i="1"/>
  <c r="K235" i="1"/>
  <c r="K236" i="1"/>
  <c r="K226" i="1"/>
  <c r="O66" i="4"/>
  <c r="O65" i="4"/>
  <c r="O64" i="4"/>
  <c r="O63" i="4"/>
  <c r="O86" i="4"/>
  <c r="O85" i="4"/>
  <c r="O84" i="4"/>
  <c r="M198" i="1"/>
  <c r="M199" i="1"/>
  <c r="M197" i="1"/>
  <c r="M179" i="1"/>
  <c r="M180" i="1"/>
  <c r="M181" i="1"/>
  <c r="M182" i="1"/>
  <c r="J167" i="1"/>
  <c r="J168" i="1"/>
  <c r="J166" i="1"/>
  <c r="K165" i="1"/>
  <c r="M168" i="1"/>
  <c r="K168" i="1"/>
  <c r="L168" i="1" s="1"/>
  <c r="M167" i="1"/>
  <c r="K167" i="1"/>
  <c r="L167" i="1" s="1"/>
  <c r="M166" i="1"/>
  <c r="K166" i="1"/>
  <c r="L166" i="1" s="1"/>
  <c r="M165" i="1"/>
  <c r="L162" i="1"/>
  <c r="J162" i="1"/>
  <c r="L161" i="1"/>
  <c r="J161" i="1"/>
  <c r="L160" i="1"/>
  <c r="J160" i="1"/>
  <c r="L159" i="1"/>
  <c r="J159" i="1"/>
  <c r="J147" i="1"/>
  <c r="J148" i="1"/>
  <c r="J146" i="1"/>
  <c r="L147" i="1"/>
  <c r="L148" i="1"/>
  <c r="L146" i="1"/>
  <c r="K146" i="1"/>
  <c r="K147" i="1"/>
  <c r="K148" i="1"/>
  <c r="K145" i="1"/>
  <c r="O58" i="1"/>
  <c r="L140" i="1"/>
  <c r="L141" i="1"/>
  <c r="L142" i="1"/>
  <c r="L139" i="1"/>
  <c r="M148" i="1"/>
  <c r="M147" i="1"/>
  <c r="M146" i="1"/>
  <c r="M145" i="1"/>
  <c r="J142" i="1"/>
  <c r="J141" i="1"/>
  <c r="J140" i="1"/>
  <c r="J139" i="1"/>
  <c r="O96" i="1"/>
  <c r="N96" i="1"/>
  <c r="M96" i="1"/>
  <c r="L96" i="1"/>
  <c r="O94" i="1"/>
  <c r="N94" i="1"/>
  <c r="M94" i="1"/>
  <c r="L94" i="1"/>
  <c r="O93" i="1"/>
  <c r="N93" i="1"/>
  <c r="M93" i="1"/>
  <c r="L93" i="1"/>
  <c r="F97" i="1"/>
  <c r="E97" i="1"/>
  <c r="D97" i="1"/>
  <c r="G96" i="1"/>
  <c r="F96" i="1"/>
  <c r="E96" i="1"/>
  <c r="D96" i="1"/>
  <c r="G95" i="1"/>
  <c r="F95" i="1"/>
  <c r="E95" i="1"/>
  <c r="D95" i="1"/>
  <c r="G94" i="1"/>
  <c r="F94" i="1"/>
  <c r="E94" i="1"/>
  <c r="D94" i="1"/>
  <c r="Q82" i="1"/>
  <c r="O82" i="1"/>
  <c r="P82" i="1" s="1"/>
  <c r="Q81" i="1"/>
  <c r="O81" i="1"/>
  <c r="P81" i="1" s="1"/>
  <c r="Q80" i="1"/>
  <c r="O80" i="1"/>
  <c r="P74" i="1"/>
  <c r="N74" i="1"/>
  <c r="P73" i="1"/>
  <c r="N73" i="1"/>
  <c r="P72" i="1"/>
  <c r="N72" i="1"/>
  <c r="O61" i="1"/>
  <c r="O60" i="1"/>
  <c r="O59" i="1"/>
  <c r="P59" i="1"/>
  <c r="P60" i="1"/>
  <c r="P61" i="1"/>
  <c r="N52" i="1"/>
  <c r="Q61" i="1"/>
  <c r="Q59" i="1"/>
  <c r="Q60" i="1"/>
  <c r="Q58" i="1"/>
  <c r="P37" i="1"/>
  <c r="P38" i="1"/>
  <c r="P39" i="1"/>
  <c r="P36" i="1"/>
  <c r="P15" i="1"/>
  <c r="P16" i="1"/>
  <c r="P14" i="1"/>
  <c r="O36" i="1"/>
  <c r="O37" i="1"/>
  <c r="O38" i="1"/>
  <c r="O39" i="1"/>
  <c r="O35" i="1"/>
  <c r="Q36" i="1"/>
  <c r="Q38" i="1"/>
  <c r="Q37" i="1"/>
  <c r="P30" i="1"/>
  <c r="N30" i="1"/>
  <c r="Q39" i="1"/>
  <c r="Q35" i="1"/>
  <c r="Q14" i="1"/>
  <c r="Q15" i="1"/>
  <c r="Q16" i="1"/>
  <c r="Q13" i="1"/>
  <c r="N29" i="1"/>
  <c r="N31" i="1"/>
  <c r="N32" i="1"/>
  <c r="N28" i="1"/>
  <c r="N55" i="1"/>
  <c r="N53" i="1"/>
  <c r="N54" i="1"/>
  <c r="P8" i="1"/>
  <c r="N8" i="1"/>
  <c r="N9" i="1"/>
  <c r="N10" i="1"/>
  <c r="N7" i="1"/>
  <c r="P53" i="1"/>
  <c r="P54" i="1"/>
  <c r="P55" i="1"/>
  <c r="P52" i="1"/>
  <c r="P29" i="1"/>
  <c r="P31" i="1"/>
  <c r="P32" i="1"/>
  <c r="P28" i="1"/>
  <c r="P9" i="1"/>
  <c r="P10" i="1"/>
  <c r="P7" i="1"/>
</calcChain>
</file>

<file path=xl/sharedStrings.xml><?xml version="1.0" encoding="utf-8"?>
<sst xmlns="http://schemas.openxmlformats.org/spreadsheetml/2006/main" count="200" uniqueCount="88">
  <si>
    <t>SU-25T</t>
  </si>
  <si>
    <t>Cannon only</t>
  </si>
  <si>
    <t>Thrust (%)</t>
  </si>
  <si>
    <t>Distance (km)</t>
  </si>
  <si>
    <t>Time (m)</t>
  </si>
  <si>
    <t>Speed (km/h)</t>
  </si>
  <si>
    <t xml:space="preserve">50m </t>
  </si>
  <si>
    <t>1000m</t>
  </si>
  <si>
    <t>2000m</t>
  </si>
  <si>
    <t>Full internal fuel</t>
  </si>
  <si>
    <t>-</t>
  </si>
  <si>
    <t>Drag (%/km)</t>
  </si>
  <si>
    <t>Time to reach 100km:</t>
  </si>
  <si>
    <t>Additional data:</t>
  </si>
  <si>
    <t>Base diff.</t>
  </si>
  <si>
    <t>+15s</t>
  </si>
  <si>
    <t>+35s</t>
  </si>
  <si>
    <t>+1m 40s</t>
  </si>
  <si>
    <t>Since frogfoot pilot raerly flies long distances that low, here is 2nd graph</t>
  </si>
  <si>
    <t>At higher altitude, the break-point of sudden effeciency loss is very flat.</t>
  </si>
  <si>
    <t>+16s</t>
  </si>
  <si>
    <t>+32s</t>
  </si>
  <si>
    <t>+46s</t>
  </si>
  <si>
    <t>+2m 13s</t>
  </si>
  <si>
    <t>4000m</t>
  </si>
  <si>
    <t>+31s</t>
  </si>
  <si>
    <t>+1m 19s</t>
  </si>
  <si>
    <t>CRASHED</t>
  </si>
  <si>
    <t>At lower speeds, it slowly stalled</t>
  </si>
  <si>
    <t>XXXX</t>
  </si>
  <si>
    <t>+7m 59s??</t>
  </si>
  <si>
    <t>More data:</t>
  </si>
  <si>
    <t>Altitude</t>
  </si>
  <si>
    <t>Fuel consumption (unit/100km)</t>
  </si>
  <si>
    <t>Consumption (10*Kg/100km)</t>
  </si>
  <si>
    <t>This is the cleanest chart of these</t>
  </si>
  <si>
    <t>&lt;- guessed</t>
  </si>
  <si>
    <t>Time to reach 100km</t>
  </si>
  <si>
    <t>+25s</t>
  </si>
  <si>
    <t>+1m 3s</t>
  </si>
  <si>
    <t>+3m 21s</t>
  </si>
  <si>
    <t>NO LOADOUT</t>
  </si>
  <si>
    <t>Mixed SEAD + CAS (2x vikhir, 2x Kh-58, 2x Kh-25MPU, 1x R-73)</t>
  </si>
  <si>
    <t>&lt;- Altitude dropped to 2000 due to stalling</t>
  </si>
  <si>
    <t>Contents of this file:</t>
  </si>
  <si>
    <t>1. Travel distance at different RPM with empty loadout</t>
  </si>
  <si>
    <t>2. Travel distance at different RPM with loadouts</t>
  </si>
  <si>
    <t>3. Fuel consumption at different RPM</t>
  </si>
  <si>
    <t>4. Range per used fuel unit</t>
  </si>
  <si>
    <t>5. Fuel consumption vs altitude at RPM</t>
  </si>
  <si>
    <t>6. Time to reach 100km</t>
  </si>
  <si>
    <t>Yes I'm bad in excel :)</t>
  </si>
  <si>
    <t>Full SEAD, no jammers + 2x R-73</t>
  </si>
  <si>
    <t>Gun only</t>
  </si>
  <si>
    <t>2x KH-58</t>
  </si>
  <si>
    <t>2x KH-25MPU</t>
  </si>
  <si>
    <t>2x R-73</t>
  </si>
  <si>
    <t>Full SEAD + R-73</t>
  </si>
  <si>
    <t>2x Jammer</t>
  </si>
  <si>
    <t>Distance using fuel unit*</t>
  </si>
  <si>
    <t xml:space="preserve">*10kg is 1 numerical unit on Su-25T rotating gauge. 377,5 units (3790kg) showed on 100% refuel. </t>
  </si>
  <si>
    <t>Concluding tests with loadouts</t>
  </si>
  <si>
    <t>Conclusion: Take the jammer if needed, I never take it as in current state od DCS simulating ECM, but it doesn't take much distance</t>
  </si>
  <si>
    <t>80% is not enough now</t>
  </si>
  <si>
    <r>
      <t xml:space="preserve">If going 50m ASL: </t>
    </r>
    <r>
      <rPr>
        <b/>
        <sz val="11"/>
        <color theme="1"/>
        <rFont val="Calibri"/>
        <family val="2"/>
        <scheme val="minor"/>
      </rPr>
      <t>90%</t>
    </r>
    <r>
      <rPr>
        <sz val="11"/>
        <color theme="1"/>
        <rFont val="Calibri"/>
        <family val="2"/>
        <scheme val="minor"/>
      </rPr>
      <t>. You get 618km range with typical SEAD loadout</t>
    </r>
  </si>
  <si>
    <r>
      <t xml:space="preserve">If going 2000m ASL, </t>
    </r>
    <r>
      <rPr>
        <b/>
        <sz val="11"/>
        <color theme="1"/>
        <rFont val="Calibri"/>
        <family val="2"/>
        <scheme val="minor"/>
      </rPr>
      <t>93%</t>
    </r>
    <r>
      <rPr>
        <sz val="11"/>
        <color theme="1"/>
        <rFont val="Calibri"/>
        <family val="2"/>
        <scheme val="minor"/>
      </rPr>
      <t>. You get almost 760 range with typical SEAD loadout</t>
    </r>
  </si>
  <si>
    <t>Gun</t>
  </si>
  <si>
    <t>85%: stall</t>
  </si>
  <si>
    <t>X</t>
  </si>
  <si>
    <t>Conclusion: going higher means little higher efficient RPM</t>
  </si>
  <si>
    <t>3000m</t>
  </si>
  <si>
    <r>
      <t xml:space="preserve">Keep exactly </t>
    </r>
    <r>
      <rPr>
        <b/>
        <sz val="11"/>
        <color theme="1"/>
        <rFont val="Calibri"/>
        <family val="2"/>
        <scheme val="minor"/>
      </rPr>
      <t>93%</t>
    </r>
    <r>
      <rPr>
        <sz val="11"/>
        <color theme="1"/>
        <rFont val="Calibri"/>
        <family val="2"/>
        <scheme val="minor"/>
      </rPr>
      <t xml:space="preserve"> RPM (90-95%) at any situation, for the best compromise in time of travel, distance and burnt fuel</t>
    </r>
  </si>
  <si>
    <r>
      <t xml:space="preserve">If going 3000m ASL, </t>
    </r>
    <r>
      <rPr>
        <b/>
        <sz val="11"/>
        <color theme="1"/>
        <rFont val="Calibri"/>
        <family val="2"/>
        <scheme val="minor"/>
      </rPr>
      <t>94%</t>
    </r>
    <r>
      <rPr>
        <sz val="11"/>
        <color theme="1"/>
        <rFont val="Calibri"/>
        <family val="2"/>
        <scheme val="minor"/>
      </rPr>
      <t>. You get 820km range with typical SEAD loadout</t>
    </r>
  </si>
  <si>
    <t>Best RPM @ altitude</t>
  </si>
  <si>
    <t>90% @ 50</t>
  </si>
  <si>
    <t>93% @ 2000</t>
  </si>
  <si>
    <t>94% @ 3000</t>
  </si>
  <si>
    <t>Range</t>
  </si>
  <si>
    <t>Time</t>
  </si>
  <si>
    <t>Consumption</t>
  </si>
  <si>
    <t>Speed</t>
  </si>
  <si>
    <t>Alpha</t>
  </si>
  <si>
    <t>Fall m/s</t>
  </si>
  <si>
    <t>600km/h is best speed for distance</t>
  </si>
  <si>
    <r>
      <t xml:space="preserve">Also, keeping </t>
    </r>
    <r>
      <rPr>
        <b/>
        <sz val="11"/>
        <color theme="1"/>
        <rFont val="Calibri"/>
        <family val="2"/>
        <scheme val="minor"/>
      </rPr>
      <t>600km/h</t>
    </r>
    <r>
      <rPr>
        <sz val="11"/>
        <color theme="1"/>
        <rFont val="Calibri"/>
        <family val="2"/>
        <scheme val="minor"/>
      </rPr>
      <t xml:space="preserve"> IAS is the best, at any altitude</t>
    </r>
  </si>
  <si>
    <t>Speed m/s</t>
  </si>
  <si>
    <t>Charts made by Jan_Intelkor (legitscoper)</t>
  </si>
  <si>
    <t>Discord: Jan Intelkor#9404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</si>
</sst>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42">
    <xf numFmtId="0" fontId="0" fillId="0" borderId="0" xfId="0"/>
    <xf numFmtId="0" fontId="0" fillId="0" borderId="0" xfId="0" applyNumberFormat="1"/>
    <xf numFmtId="1" fontId="0" fillId="0" borderId="0" xfId="0" applyNumberFormat="1"/>
    <xf numFmtId="0" fontId="0" fillId="0" borderId="1" xfId="0" applyBorder="1"/>
    <xf numFmtId="1" fontId="0" fillId="0" borderId="1" xfId="0" applyNumberFormat="1" applyBorder="1"/>
    <xf numFmtId="0" fontId="4" fillId="0" borderId="0" xfId="0" applyFont="1"/>
    <xf numFmtId="0" fontId="4" fillId="0" borderId="1" xfId="0" applyFont="1" applyBorder="1"/>
    <xf numFmtId="0" fontId="5" fillId="2" borderId="1" xfId="1" applyFont="1" applyBorder="1"/>
    <xf numFmtId="0" fontId="1" fillId="5" borderId="1" xfId="4" applyBorder="1"/>
    <xf numFmtId="0" fontId="4" fillId="5" borderId="1" xfId="4" applyFont="1" applyBorder="1"/>
    <xf numFmtId="0" fontId="1" fillId="4" borderId="1" xfId="3" applyBorder="1" applyAlignment="1"/>
    <xf numFmtId="0" fontId="4" fillId="4" borderId="1" xfId="3" applyFont="1" applyBorder="1"/>
    <xf numFmtId="0" fontId="0" fillId="5" borderId="1" xfId="4" applyFont="1" applyBorder="1"/>
    <xf numFmtId="0" fontId="0" fillId="4" borderId="1" xfId="3" applyFont="1" applyBorder="1" applyAlignment="1"/>
    <xf numFmtId="0" fontId="0" fillId="4" borderId="1" xfId="3" quotePrefix="1" applyFont="1" applyBorder="1" applyAlignment="1"/>
    <xf numFmtId="0" fontId="0" fillId="5" borderId="1" xfId="4" quotePrefix="1" applyFont="1" applyBorder="1"/>
    <xf numFmtId="0" fontId="6" fillId="0" borderId="0" xfId="0" applyFont="1"/>
    <xf numFmtId="165" fontId="0" fillId="0" borderId="1" xfId="0" applyNumberFormat="1" applyBorder="1"/>
    <xf numFmtId="2" fontId="1" fillId="5" borderId="1" xfId="4" applyNumberFormat="1" applyBorder="1"/>
    <xf numFmtId="2" fontId="0" fillId="5" borderId="1" xfId="4" quotePrefix="1" applyNumberFormat="1" applyFont="1" applyBorder="1"/>
    <xf numFmtId="0" fontId="0" fillId="4" borderId="1" xfId="3" quotePrefix="1" applyFont="1" applyBorder="1"/>
    <xf numFmtId="1" fontId="0" fillId="0" borderId="2" xfId="0" applyNumberFormat="1" applyBorder="1"/>
    <xf numFmtId="1" fontId="0" fillId="0" borderId="0" xfId="0" applyNumberFormat="1" applyBorder="1"/>
    <xf numFmtId="0" fontId="4" fillId="0" borderId="2" xfId="0" applyFont="1" applyBorder="1"/>
    <xf numFmtId="0" fontId="0" fillId="0" borderId="2" xfId="0" applyBorder="1"/>
    <xf numFmtId="165" fontId="0" fillId="0" borderId="2" xfId="0" applyNumberFormat="1" applyBorder="1"/>
    <xf numFmtId="0" fontId="4" fillId="0" borderId="0" xfId="0" applyFont="1" applyBorder="1"/>
    <xf numFmtId="0" fontId="0" fillId="0" borderId="0" xfId="0" applyBorder="1"/>
    <xf numFmtId="165" fontId="0" fillId="0" borderId="0" xfId="0" applyNumberFormat="1" applyBorder="1"/>
    <xf numFmtId="2" fontId="0" fillId="5" borderId="1" xfId="4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9" fontId="0" fillId="0" borderId="0" xfId="0" applyNumberFormat="1"/>
    <xf numFmtId="20" fontId="0" fillId="4" borderId="1" xfId="3" applyNumberFormat="1" applyFont="1" applyBorder="1" applyAlignment="1"/>
    <xf numFmtId="20" fontId="1" fillId="4" borderId="1" xfId="3" applyNumberFormat="1" applyBorder="1"/>
    <xf numFmtId="20" fontId="1" fillId="4" borderId="1" xfId="3" applyNumberFormat="1" applyBorder="1" applyAlignment="1"/>
    <xf numFmtId="20" fontId="0" fillId="0" borderId="0" xfId="0" applyNumberFormat="1"/>
    <xf numFmtId="20" fontId="3" fillId="3" borderId="0" xfId="2" applyNumberFormat="1"/>
    <xf numFmtId="0" fontId="10" fillId="0" borderId="0" xfId="0" applyFont="1"/>
    <xf numFmtId="0" fontId="11" fillId="0" borderId="0" xfId="0" applyFont="1"/>
    <xf numFmtId="20" fontId="0" fillId="4" borderId="1" xfId="3" quotePrefix="1" applyNumberFormat="1" applyFont="1" applyBorder="1" applyAlignment="1"/>
  </cellXfs>
  <cellStyles count="5">
    <cellStyle name="20% - Accent4" xfId="3" builtinId="42"/>
    <cellStyle name="20% - Accent5" xfId="4" builtinId="46"/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2.4999999999999949E-2"/>
                  <c:y val="-3.9995622526353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69-4BD2-838E-FAF3DDEB59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Charts!$I$139:$I$142</c:f>
              <c:numCache>
                <c:formatCode>General</c:formatCode>
                <c:ptCount val="4"/>
                <c:pt idx="0">
                  <c:v>424</c:v>
                </c:pt>
                <c:pt idx="1">
                  <c:v>604</c:v>
                </c:pt>
                <c:pt idx="2">
                  <c:v>634</c:v>
                </c:pt>
                <c:pt idx="3">
                  <c:v>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C69-4BD2-838E-FAF3DDEB59B3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3.8888888888888841E-2"/>
                  <c:y val="-6.665937087725599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69-4BD2-838E-FAF3DDEB59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Charts!$K$139:$K$142</c:f>
              <c:numCache>
                <c:formatCode>0</c:formatCode>
                <c:ptCount val="4"/>
                <c:pt idx="0">
                  <c:v>32.119999999999997</c:v>
                </c:pt>
                <c:pt idx="1">
                  <c:v>49.7</c:v>
                </c:pt>
                <c:pt idx="2" formatCode="General">
                  <c:v>58.5</c:v>
                </c:pt>
                <c:pt idx="3" formatCode="General">
                  <c:v>64.5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C69-4BD2-838E-FAF3DDEB59B3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650"/>
          <c:min val="4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65"/>
          <c:min val="32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</a:t>
            </a:r>
            <a:r>
              <a:rPr lang="en-US" baseline="0"/>
              <a:t> consumption vs altitude @ RPM%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Charts!$D$93</c:f>
              <c:strCache>
                <c:ptCount val="1"/>
                <c:pt idx="0">
                  <c:v>100%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Charts!$D$94:$D$97</c:f>
              <c:numCache>
                <c:formatCode>0</c:formatCode>
                <c:ptCount val="4"/>
                <c:pt idx="0">
                  <c:v>94.375</c:v>
                </c:pt>
                <c:pt idx="1">
                  <c:v>84.831460674157299</c:v>
                </c:pt>
                <c:pt idx="2">
                  <c:v>79.473684210526315</c:v>
                </c:pt>
                <c:pt idx="3">
                  <c:v>68.636363636363626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202-408B-939A-E122C0BEAA4D}"/>
            </c:ext>
          </c:extLst>
        </c:ser>
        <c:ser>
          <c:idx val="1"/>
          <c:order val="1"/>
          <c:tx>
            <c:strRef>
              <c:f>Charts!$E$93</c:f>
              <c:strCache>
                <c:ptCount val="1"/>
                <c:pt idx="0">
                  <c:v>95%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Charts!$E$94:$E$97</c:f>
              <c:numCache>
                <c:formatCode>0</c:formatCode>
                <c:ptCount val="4"/>
                <c:pt idx="0">
                  <c:v>62.916666666666671</c:v>
                </c:pt>
                <c:pt idx="1">
                  <c:v>56.175595238095241</c:v>
                </c:pt>
                <c:pt idx="2">
                  <c:v>50.671140939597315</c:v>
                </c:pt>
                <c:pt idx="3">
                  <c:v>40.899241603466962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02-408B-939A-E122C0BEAA4D}"/>
            </c:ext>
          </c:extLst>
        </c:ser>
        <c:ser>
          <c:idx val="2"/>
          <c:order val="2"/>
          <c:tx>
            <c:strRef>
              <c:f>Charts!$F$93</c:f>
              <c:strCache>
                <c:ptCount val="1"/>
                <c:pt idx="0">
                  <c:v>90%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Charts!$F$94:$F$97</c:f>
              <c:numCache>
                <c:formatCode>0</c:formatCode>
                <c:ptCount val="4"/>
                <c:pt idx="0">
                  <c:v>53.928571428571431</c:v>
                </c:pt>
                <c:pt idx="1">
                  <c:v>49.153645833333329</c:v>
                </c:pt>
                <c:pt idx="2">
                  <c:v>45.04773269689737</c:v>
                </c:pt>
                <c:pt idx="3">
                  <c:v>33.886894075403951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02-408B-939A-E122C0BEAA4D}"/>
            </c:ext>
          </c:extLst>
        </c:ser>
        <c:ser>
          <c:idx val="3"/>
          <c:order val="3"/>
          <c:tx>
            <c:strRef>
              <c:f>Charts!$G$93</c:f>
              <c:strCache>
                <c:ptCount val="1"/>
                <c:pt idx="0">
                  <c:v>80%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Charts!$G$94:$G$97</c:f>
              <c:numCache>
                <c:formatCode>0</c:formatCode>
                <c:ptCount val="4"/>
                <c:pt idx="0">
                  <c:v>47.1875</c:v>
                </c:pt>
                <c:pt idx="1">
                  <c:v>38.917525773195877</c:v>
                </c:pt>
                <c:pt idx="2">
                  <c:v>36.650485436893206</c:v>
                </c:pt>
                <c:pt idx="3" formatCode="General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02-408B-939A-E122C0BEAA4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9682991"/>
        <c:axId val="179658863"/>
      </c:lineChart>
      <c:catAx>
        <c:axId val="179682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9658863"/>
        <c:crosses val="autoZero"/>
        <c:auto val="1"/>
        <c:lblAlgn val="ctr"/>
        <c:lblOffset val="100"/>
        <c:noMultiLvlLbl val="0"/>
      </c:catAx>
      <c:valAx>
        <c:axId val="17965886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1"/>
        <c:majorTickMark val="none"/>
        <c:minorTickMark val="none"/>
        <c:tickLblPos val="nextTo"/>
        <c:crossAx val="179682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to 100km with mixed loadout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Charts!$K$100</c:f>
              <c:strCache>
                <c:ptCount val="1"/>
                <c:pt idx="0">
                  <c:v>100%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9.4401292261008324E-2"/>
                  <c:y val="-4.3878124032552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EBE-49FA-A0C0-3B6F8B2AA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Charts!$K$101:$K$104</c:f>
              <c:numCache>
                <c:formatCode>h:mm</c:formatCode>
                <c:ptCount val="4"/>
                <c:pt idx="0">
                  <c:v>0.34027777777777773</c:v>
                </c:pt>
                <c:pt idx="1">
                  <c:v>0.34236111111111112</c:v>
                </c:pt>
                <c:pt idx="2">
                  <c:v>0.3444444444444445</c:v>
                </c:pt>
                <c:pt idx="3">
                  <c:v>0.35138888888888892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EBE-49FA-A0C0-3B6F8B2AAE5B}"/>
            </c:ext>
          </c:extLst>
        </c:ser>
        <c:ser>
          <c:idx val="1"/>
          <c:order val="1"/>
          <c:tx>
            <c:strRef>
              <c:f>Charts!$L$100</c:f>
              <c:strCache>
                <c:ptCount val="1"/>
                <c:pt idx="0">
                  <c:v>95%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10330006764003542"/>
                  <c:y val="-3.7374057326434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BE-49FA-A0C0-3B6F8B2AA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Charts!$L$101:$L$104</c:f>
              <c:numCache>
                <c:formatCode>h:mm</c:formatCode>
                <c:ptCount val="4"/>
                <c:pt idx="0">
                  <c:v>0.37152777777777773</c:v>
                </c:pt>
                <c:pt idx="1">
                  <c:v>0.3833333333333333</c:v>
                </c:pt>
                <c:pt idx="2">
                  <c:v>0.39444444444444443</c:v>
                </c:pt>
                <c:pt idx="3">
                  <c:v>0.43472222222222223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BE-49FA-A0C0-3B6F8B2AAE5B}"/>
            </c:ext>
          </c:extLst>
        </c:ser>
        <c:ser>
          <c:idx val="2"/>
          <c:order val="2"/>
          <c:tx>
            <c:strRef>
              <c:f>Charts!$M$100</c:f>
              <c:strCache>
                <c:ptCount val="1"/>
                <c:pt idx="0">
                  <c:v>90%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11813135993841394"/>
                  <c:y val="-3.08699906203163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EBE-49FA-A0C0-3B6F8B2AA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Charts!$B$94:$B$97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Charts!$M$101:$M$104</c:f>
              <c:numCache>
                <c:formatCode>h:mm</c:formatCode>
                <c:ptCount val="4"/>
                <c:pt idx="0">
                  <c:v>0.4145833333333333</c:v>
                </c:pt>
                <c:pt idx="1">
                  <c:v>0.44236111111111115</c:v>
                </c:pt>
                <c:pt idx="2">
                  <c:v>0.4680555555555555</c:v>
                </c:pt>
                <c:pt idx="3">
                  <c:v>0.54166666666666663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BE-49FA-A0C0-3B6F8B2AAE5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9682991"/>
        <c:axId val="179658863"/>
      </c:lineChart>
      <c:catAx>
        <c:axId val="179682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9658863"/>
        <c:crosses val="autoZero"/>
        <c:auto val="1"/>
        <c:lblAlgn val="ctr"/>
        <c:lblOffset val="100"/>
        <c:noMultiLvlLbl val="0"/>
      </c:catAx>
      <c:valAx>
        <c:axId val="17965886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h:mm" sourceLinked="1"/>
        <c:majorTickMark val="none"/>
        <c:minorTickMark val="none"/>
        <c:tickLblPos val="nextTo"/>
        <c:crossAx val="179682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Time to 100km empty loadout</a:t>
            </a:r>
            <a:endParaRPr lang="pl-PL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Charts!$L$92</c:f>
              <c:strCache>
                <c:ptCount val="1"/>
                <c:pt idx="0">
                  <c:v>100%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0.11219884301906259"/>
                  <c:y val="-5.03821907386699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20-460C-A7DB-8378D26A7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Charts!$J$93:$J$96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Charts!$L$93:$L$96</c:f>
              <c:numCache>
                <c:formatCode>h:mm</c:formatCode>
                <c:ptCount val="4"/>
                <c:pt idx="0">
                  <c:v>0.25</c:v>
                </c:pt>
                <c:pt idx="1">
                  <c:v>0.25138888888888888</c:v>
                </c:pt>
                <c:pt idx="2">
                  <c:v>0.25208333333333333</c:v>
                </c:pt>
                <c:pt idx="3">
                  <c:v>0.25763888888888892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20-460C-A7DB-8378D26A7B31}"/>
            </c:ext>
          </c:extLst>
        </c:ser>
        <c:ser>
          <c:idx val="1"/>
          <c:order val="1"/>
          <c:tx>
            <c:strRef>
              <c:f>Charts!$M$92</c:f>
              <c:strCache>
                <c:ptCount val="1"/>
                <c:pt idx="0">
                  <c:v>95%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0.10923258455938688"/>
                  <c:y val="-3.73740573264342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420-460C-A7DB-8378D26A7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Charts!$J$93:$J$96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Charts!$M$93:$M$96</c:f>
              <c:numCache>
                <c:formatCode>h:mm</c:formatCode>
                <c:ptCount val="4"/>
                <c:pt idx="0">
                  <c:v>0.26041666666666669</c:v>
                </c:pt>
                <c:pt idx="1">
                  <c:v>0.26250000000000001</c:v>
                </c:pt>
                <c:pt idx="2">
                  <c:v>0.26944444444444443</c:v>
                </c:pt>
                <c:pt idx="3">
                  <c:v>0.27916666666666667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20-460C-A7DB-8378D26A7B31}"/>
            </c:ext>
          </c:extLst>
        </c:ser>
        <c:ser>
          <c:idx val="2"/>
          <c:order val="2"/>
          <c:tx>
            <c:strRef>
              <c:f>Charts!$N$92</c:f>
              <c:strCache>
                <c:ptCount val="1"/>
                <c:pt idx="0">
                  <c:v>90%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0.12109761839808969"/>
                  <c:y val="-4.3878124032552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20-460C-A7DB-8378D26A7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Charts!$J$93:$J$96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Charts!$N$93:$N$96</c:f>
              <c:numCache>
                <c:formatCode>h:mm</c:formatCode>
                <c:ptCount val="4"/>
                <c:pt idx="0">
                  <c:v>0.27430555555555552</c:v>
                </c:pt>
                <c:pt idx="1">
                  <c:v>0.27361111111111108</c:v>
                </c:pt>
                <c:pt idx="2">
                  <c:v>0.29166666666666669</c:v>
                </c:pt>
                <c:pt idx="3">
                  <c:v>0.3125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20-460C-A7DB-8378D26A7B31}"/>
            </c:ext>
          </c:extLst>
        </c:ser>
        <c:ser>
          <c:idx val="3"/>
          <c:order val="3"/>
          <c:tx>
            <c:strRef>
              <c:f>Charts!$O$92</c:f>
              <c:strCache>
                <c:ptCount val="1"/>
                <c:pt idx="0">
                  <c:v>80%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0.10330006764003542"/>
                  <c:y val="-5.03821907386699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20-460C-A7DB-8378D26A7B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Charts!$J$93:$J$96</c:f>
              <c:numCache>
                <c:formatCode>General</c:formatCode>
                <c:ptCount val="4"/>
                <c:pt idx="0">
                  <c:v>50</c:v>
                </c:pt>
                <c:pt idx="1">
                  <c:v>1000</c:v>
                </c:pt>
                <c:pt idx="2">
                  <c:v>2000</c:v>
                </c:pt>
                <c:pt idx="3">
                  <c:v>4000</c:v>
                </c:pt>
              </c:numCache>
            </c:numRef>
          </c:cat>
          <c:val>
            <c:numRef>
              <c:f>Charts!$O$93:$O$96</c:f>
              <c:numCache>
                <c:formatCode>h:mm</c:formatCode>
                <c:ptCount val="4"/>
                <c:pt idx="0">
                  <c:v>0.31944444444444448</c:v>
                </c:pt>
                <c:pt idx="1">
                  <c:v>0.28333333333333333</c:v>
                </c:pt>
                <c:pt idx="2">
                  <c:v>0.39166666666666666</c:v>
                </c:pt>
                <c:pt idx="3">
                  <c:v>0.58333333333333337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20-460C-A7DB-8378D26A7B3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9682991"/>
        <c:axId val="179658863"/>
      </c:lineChart>
      <c:catAx>
        <c:axId val="179682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79658863"/>
        <c:crosses val="autoZero"/>
        <c:auto val="1"/>
        <c:lblAlgn val="ctr"/>
        <c:lblOffset val="100"/>
        <c:noMultiLvlLbl val="0"/>
      </c:catAx>
      <c:valAx>
        <c:axId val="17965886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h:mm" sourceLinked="1"/>
        <c:majorTickMark val="none"/>
        <c:minorTickMark val="none"/>
        <c:tickLblPos val="nextTo"/>
        <c:crossAx val="179682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8.2987551867219414E-3"/>
                  <c:y val="-5.33274967018045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0C-4E3E-89B0-A85803DC8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Charts!$H$145:$H$148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Charts!$I$139:$I$142</c:f>
              <c:numCache>
                <c:formatCode>General</c:formatCode>
                <c:ptCount val="4"/>
                <c:pt idx="0">
                  <c:v>424</c:v>
                </c:pt>
                <c:pt idx="1">
                  <c:v>604</c:v>
                </c:pt>
                <c:pt idx="2">
                  <c:v>634</c:v>
                </c:pt>
                <c:pt idx="3">
                  <c:v>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30C-4E3E-89B0-A85803DC86B5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Charts!$H$139:$H$142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Charts!$K$139:$K$142</c:f>
              <c:numCache>
                <c:formatCode>0</c:formatCode>
                <c:ptCount val="4"/>
                <c:pt idx="0">
                  <c:v>32.119999999999997</c:v>
                </c:pt>
                <c:pt idx="1">
                  <c:v>49.7</c:v>
                </c:pt>
                <c:pt idx="2" formatCode="General">
                  <c:v>58.5</c:v>
                </c:pt>
                <c:pt idx="3" formatCode="General">
                  <c:v>64.5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30C-4E3E-89B0-A85803DC86B5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650"/>
          <c:min val="4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65"/>
          <c:min val="32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9.1286307053941862E-2"/>
                  <c:y val="-6.9992339421118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D4-40DD-90BA-F925412B8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Charts!$H$159:$H$162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Charts!$I$159:$I$162</c:f>
              <c:numCache>
                <c:formatCode>General</c:formatCode>
                <c:ptCount val="4"/>
                <c:pt idx="0">
                  <c:v>421</c:v>
                </c:pt>
                <c:pt idx="1">
                  <c:v>592</c:v>
                </c:pt>
                <c:pt idx="2">
                  <c:v>618</c:v>
                </c:pt>
                <c:pt idx="3">
                  <c:v>580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D4-40DD-90BA-F925412B8006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1.1065006915629323E-2"/>
                  <c:y val="-5.9993433789530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D4-40DD-90BA-F925412B8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Charts!$H$159:$H$162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Charts!$K$159:$K$162</c:f>
              <c:numCache>
                <c:formatCode>0</c:formatCode>
                <c:ptCount val="4"/>
                <c:pt idx="0">
                  <c:v>33</c:v>
                </c:pt>
                <c:pt idx="1">
                  <c:v>50.2</c:v>
                </c:pt>
                <c:pt idx="2" formatCode="General">
                  <c:v>60</c:v>
                </c:pt>
                <c:pt idx="3" formatCode="General">
                  <c:v>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D4-40DD-90BA-F925412B8006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650"/>
          <c:min val="4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65"/>
          <c:min val="32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2000m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Charts!$J$179:$J$182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Charts!$K$179:$K$182</c:f>
              <c:numCache>
                <c:formatCode>General</c:formatCode>
                <c:ptCount val="4"/>
                <c:pt idx="0">
                  <c:v>496</c:v>
                </c:pt>
                <c:pt idx="1">
                  <c:v>737</c:v>
                </c:pt>
                <c:pt idx="2">
                  <c:v>714</c:v>
                </c:pt>
                <c:pt idx="3">
                  <c:v>561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02-4BB8-9564-C7576BC2B2EF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Charts!$J$179:$J$182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Charts!$L$179:$L$182</c:f>
              <c:numCache>
                <c:formatCode>General</c:formatCode>
                <c:ptCount val="4"/>
                <c:pt idx="0">
                  <c:v>38</c:v>
                </c:pt>
                <c:pt idx="1">
                  <c:v>64</c:v>
                </c:pt>
                <c:pt idx="2">
                  <c:v>75</c:v>
                </c:pt>
                <c:pt idx="3">
                  <c:v>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402-4BB8-9564-C7576BC2B2EF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760"/>
          <c:min val="4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85"/>
          <c:min val="38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9229663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3000m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Charts!$J$197:$J$199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Charts!$K$197:$K$199</c:f>
              <c:numCache>
                <c:formatCode>General</c:formatCode>
                <c:ptCount val="3"/>
                <c:pt idx="0">
                  <c:v>540</c:v>
                </c:pt>
                <c:pt idx="1">
                  <c:v>815</c:v>
                </c:pt>
                <c:pt idx="2">
                  <c:v>710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C3-4219-A5A5-BEDBACAFAFF9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Charts!$J$197:$J$199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Charts!$L$197:$L$199</c:f>
              <c:numCache>
                <c:formatCode>General</c:formatCode>
                <c:ptCount val="3"/>
                <c:pt idx="0">
                  <c:v>41.5</c:v>
                </c:pt>
                <c:pt idx="1">
                  <c:v>73.400000000000006</c:v>
                </c:pt>
                <c:pt idx="2">
                  <c:v>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9C3-4219-A5A5-BEDBACAFAFF9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850"/>
          <c:min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90"/>
          <c:min val="4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9229663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5.4537684216330977E-2"/>
          <c:y val="9.4265927966445062E-2"/>
          <c:w val="0.92128955767623821"/>
          <c:h val="0.842528969193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Charts!$L$224</c:f>
              <c:strCache>
                <c:ptCount val="1"/>
                <c:pt idx="0">
                  <c:v>Fall m/s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Charts!$K$225:$K$235</c:f>
              <c:numCache>
                <c:formatCode>General</c:formatCode>
                <c:ptCount val="11"/>
                <c:pt idx="1">
                  <c:v>216.66666666666666</c:v>
                </c:pt>
                <c:pt idx="2">
                  <c:v>200</c:v>
                </c:pt>
                <c:pt idx="3">
                  <c:v>191.66666666666666</c:v>
                </c:pt>
                <c:pt idx="4">
                  <c:v>177.77777777777777</c:v>
                </c:pt>
                <c:pt idx="5">
                  <c:v>166.66666666666666</c:v>
                </c:pt>
                <c:pt idx="6">
                  <c:v>152.77777777777777</c:v>
                </c:pt>
                <c:pt idx="7">
                  <c:v>141.66666666666666</c:v>
                </c:pt>
                <c:pt idx="8">
                  <c:v>125</c:v>
                </c:pt>
                <c:pt idx="9">
                  <c:v>111324.16666666666</c:v>
                </c:pt>
                <c:pt idx="10">
                  <c:v>105.55555555555556</c:v>
                </c:pt>
              </c:numCache>
            </c:numRef>
          </c:xVal>
          <c:yVal>
            <c:numRef>
              <c:f>Charts!$L$225:$L$235</c:f>
              <c:numCache>
                <c:formatCode>General</c:formatCode>
                <c:ptCount val="11"/>
                <c:pt idx="1">
                  <c:v>60</c:v>
                </c:pt>
                <c:pt idx="2">
                  <c:v>48</c:v>
                </c:pt>
                <c:pt idx="3">
                  <c:v>43</c:v>
                </c:pt>
                <c:pt idx="4">
                  <c:v>36</c:v>
                </c:pt>
                <c:pt idx="5">
                  <c:v>30</c:v>
                </c:pt>
                <c:pt idx="6">
                  <c:v>23</c:v>
                </c:pt>
                <c:pt idx="7">
                  <c:v>19</c:v>
                </c:pt>
                <c:pt idx="8">
                  <c:v>16</c:v>
                </c:pt>
                <c:pt idx="9">
                  <c:v>14</c:v>
                </c:pt>
                <c:pt idx="10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2B-4454-8434-B615EFCA0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6280735"/>
        <c:axId val="466270335"/>
      </c:scatterChart>
      <c:valAx>
        <c:axId val="466280735"/>
        <c:scaling>
          <c:orientation val="minMax"/>
          <c:max val="216.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66270335"/>
        <c:crosses val="autoZero"/>
        <c:crossBetween val="midCat"/>
      </c:valAx>
      <c:valAx>
        <c:axId val="466270335"/>
        <c:scaling>
          <c:orientation val="minMax"/>
          <c:max val="6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66280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8.8269900972695353E-2"/>
                  <c:y val="-6.038567831660383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04-40AF-8AA0-351E73E435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Charts!$M$7:$M$10</c:f>
              <c:numCache>
                <c:formatCode>General</c:formatCode>
                <c:ptCount val="4"/>
                <c:pt idx="0">
                  <c:v>400</c:v>
                </c:pt>
                <c:pt idx="1">
                  <c:v>600</c:v>
                </c:pt>
                <c:pt idx="2">
                  <c:v>700</c:v>
                </c:pt>
                <c:pt idx="3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04-40AF-8AA0-351E73E4354E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7.1185404010238193E-2"/>
                  <c:y val="-6.50307304948041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04-40AF-8AA0-351E73E435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Charts!$O$7:$O$10</c:f>
              <c:numCache>
                <c:formatCode>0</c:formatCode>
                <c:ptCount val="4"/>
                <c:pt idx="0">
                  <c:v>23.5</c:v>
                </c:pt>
                <c:pt idx="1">
                  <c:v>36.5</c:v>
                </c:pt>
                <c:pt idx="2" formatCode="General">
                  <c:v>45</c:v>
                </c:pt>
                <c:pt idx="3" formatCode="General">
                  <c:v>60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04-40AF-8AA0-351E73E4354E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</c:valAx>
      <c:valAx>
        <c:axId val="129229663"/>
        <c:scaling>
          <c:orientation val="minMax"/>
          <c:max val="60"/>
          <c:min val="24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9.1286307053941862E-2"/>
                  <c:y val="-6.9992339421118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C4-4BCB-B845-8F73E46FB0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Charts!$H$159:$H$162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Charts!$I$159:$I$162</c:f>
              <c:numCache>
                <c:formatCode>General</c:formatCode>
                <c:ptCount val="4"/>
                <c:pt idx="0">
                  <c:v>421</c:v>
                </c:pt>
                <c:pt idx="1">
                  <c:v>592</c:v>
                </c:pt>
                <c:pt idx="2">
                  <c:v>618</c:v>
                </c:pt>
                <c:pt idx="3">
                  <c:v>580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8C4-4BCB-B845-8F73E46FB073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1.1065006915629323E-2"/>
                  <c:y val="-5.9993433789530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C4-4BCB-B845-8F73E46FB0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Charts!$H$159:$H$162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Charts!$K$159:$K$162</c:f>
              <c:numCache>
                <c:formatCode>0</c:formatCode>
                <c:ptCount val="4"/>
                <c:pt idx="0">
                  <c:v>33</c:v>
                </c:pt>
                <c:pt idx="1">
                  <c:v>50.2</c:v>
                </c:pt>
                <c:pt idx="2" formatCode="General">
                  <c:v>60</c:v>
                </c:pt>
                <c:pt idx="3" formatCode="General">
                  <c:v>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8C4-4BCB-B845-8F73E46FB073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650"/>
          <c:min val="4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65"/>
          <c:min val="32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2000m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Charts!$J$179:$J$182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Charts!$K$179:$K$182</c:f>
              <c:numCache>
                <c:formatCode>General</c:formatCode>
                <c:ptCount val="4"/>
                <c:pt idx="0">
                  <c:v>496</c:v>
                </c:pt>
                <c:pt idx="1">
                  <c:v>737</c:v>
                </c:pt>
                <c:pt idx="2">
                  <c:v>714</c:v>
                </c:pt>
                <c:pt idx="3">
                  <c:v>561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0D-464E-8BF1-DE3217261906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Charts!$J$179:$J$182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</c:numCache>
            </c:numRef>
          </c:xVal>
          <c:yVal>
            <c:numRef>
              <c:f>Charts!$L$179:$L$182</c:f>
              <c:numCache>
                <c:formatCode>General</c:formatCode>
                <c:ptCount val="4"/>
                <c:pt idx="0">
                  <c:v>38</c:v>
                </c:pt>
                <c:pt idx="1">
                  <c:v>64</c:v>
                </c:pt>
                <c:pt idx="2">
                  <c:v>75</c:v>
                </c:pt>
                <c:pt idx="3">
                  <c:v>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0D-464E-8BF1-DE3217261906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760"/>
          <c:min val="4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85"/>
          <c:min val="38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9229663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3000m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Charts!$J$197:$J$199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Charts!$K$197:$K$199</c:f>
              <c:numCache>
                <c:formatCode>General</c:formatCode>
                <c:ptCount val="3"/>
                <c:pt idx="0">
                  <c:v>540</c:v>
                </c:pt>
                <c:pt idx="1">
                  <c:v>815</c:v>
                </c:pt>
                <c:pt idx="2">
                  <c:v>710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90-4CEB-8A8E-11DCA5AA3D90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Charts!$J$197:$J$199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Charts!$L$197:$L$199</c:f>
              <c:numCache>
                <c:formatCode>General</c:formatCode>
                <c:ptCount val="3"/>
                <c:pt idx="0">
                  <c:v>41.5</c:v>
                </c:pt>
                <c:pt idx="1">
                  <c:v>73.400000000000006</c:v>
                </c:pt>
                <c:pt idx="2">
                  <c:v>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690-4CEB-8A8E-11DCA5AA3D90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850"/>
          <c:min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  <c:majorUnit val="30"/>
        <c:minorUnit val="1"/>
      </c:valAx>
      <c:valAx>
        <c:axId val="129229663"/>
        <c:scaling>
          <c:orientation val="minMax"/>
          <c:max val="90"/>
          <c:min val="4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9229663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50m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Charts!$M$6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8.8269900972695353E-2"/>
                  <c:y val="-6.038567831660383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BA3-4B0C-BCAC-EB7D5C76F3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Charts!$M$7:$M$10</c:f>
              <c:numCache>
                <c:formatCode>General</c:formatCode>
                <c:ptCount val="4"/>
                <c:pt idx="0">
                  <c:v>400</c:v>
                </c:pt>
                <c:pt idx="1">
                  <c:v>600</c:v>
                </c:pt>
                <c:pt idx="2">
                  <c:v>700</c:v>
                </c:pt>
                <c:pt idx="3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BA3-4B0C-BCAC-EB7D5C76F36A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Charts!$O$6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7.1185404010238193E-2"/>
                  <c:y val="-6.50307304948041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A3-4B0C-BCAC-EB7D5C76F3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Charts!$L$7:$L$10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Charts!$O$7:$O$10</c:f>
              <c:numCache>
                <c:formatCode>0</c:formatCode>
                <c:ptCount val="4"/>
                <c:pt idx="0">
                  <c:v>23.5</c:v>
                </c:pt>
                <c:pt idx="1">
                  <c:v>36.5</c:v>
                </c:pt>
                <c:pt idx="2" formatCode="General">
                  <c:v>45</c:v>
                </c:pt>
                <c:pt idx="3" formatCode="General">
                  <c:v>60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BA3-4B0C-BCAC-EB7D5C76F36A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</c:valAx>
      <c:valAx>
        <c:axId val="129229663"/>
        <c:scaling>
          <c:orientation val="minMax"/>
          <c:max val="60"/>
          <c:min val="24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1000m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Charts!$M$27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00-4338-97E4-1F8FC70E5694}"/>
                </c:ext>
              </c:extLst>
            </c:dLbl>
            <c:dLbl>
              <c:idx val="1"/>
              <c:layout>
                <c:manualLayout>
                  <c:x val="1.9931913122866681E-2"/>
                  <c:y val="-8.36109392076053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E00-4338-97E4-1F8FC70E569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E00-4338-97E4-1F8FC70E569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Charts!$L$28:$L$32</c:f>
              <c:numCache>
                <c:formatCode>General</c:formatCode>
                <c:ptCount val="5"/>
                <c:pt idx="0">
                  <c:v>100</c:v>
                </c:pt>
                <c:pt idx="1">
                  <c:v>95</c:v>
                </c:pt>
                <c:pt idx="2">
                  <c:v>93</c:v>
                </c:pt>
                <c:pt idx="3">
                  <c:v>90</c:v>
                </c:pt>
                <c:pt idx="4">
                  <c:v>80</c:v>
                </c:pt>
              </c:numCache>
            </c:numRef>
          </c:xVal>
          <c:yVal>
            <c:numRef>
              <c:f>Charts!$M$28:$M$32</c:f>
              <c:numCache>
                <c:formatCode>General</c:formatCode>
                <c:ptCount val="5"/>
                <c:pt idx="0">
                  <c:v>445</c:v>
                </c:pt>
                <c:pt idx="1">
                  <c:v>672</c:v>
                </c:pt>
                <c:pt idx="2">
                  <c:v>737</c:v>
                </c:pt>
                <c:pt idx="3">
                  <c:v>768</c:v>
                </c:pt>
                <c:pt idx="4">
                  <c:v>970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E00-4338-97E4-1F8FC70E5694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Charts!$O$27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E00-4338-97E4-1F8FC70E569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E00-4338-97E4-1F8FC70E569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Charts!$L$28:$L$32</c:f>
              <c:numCache>
                <c:formatCode>General</c:formatCode>
                <c:ptCount val="5"/>
                <c:pt idx="0">
                  <c:v>100</c:v>
                </c:pt>
                <c:pt idx="1">
                  <c:v>95</c:v>
                </c:pt>
                <c:pt idx="2">
                  <c:v>93</c:v>
                </c:pt>
                <c:pt idx="3">
                  <c:v>90</c:v>
                </c:pt>
                <c:pt idx="4">
                  <c:v>80</c:v>
                </c:pt>
              </c:numCache>
            </c:numRef>
          </c:xVal>
          <c:yVal>
            <c:numRef>
              <c:f>Charts!$O$28:$O$32</c:f>
              <c:numCache>
                <c:formatCode>General</c:formatCode>
                <c:ptCount val="5"/>
                <c:pt idx="0">
                  <c:v>26</c:v>
                </c:pt>
                <c:pt idx="1">
                  <c:v>42</c:v>
                </c:pt>
                <c:pt idx="2" formatCode="0">
                  <c:v>47.2</c:v>
                </c:pt>
                <c:pt idx="3">
                  <c:v>52</c:v>
                </c:pt>
                <c:pt idx="4">
                  <c:v>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E00-4338-97E4-1F8FC70E5694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97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</c:valAx>
      <c:valAx>
        <c:axId val="129229663"/>
        <c:scaling>
          <c:orientation val="minMax"/>
          <c:max val="78"/>
          <c:min val="26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2000m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Charts!$M$51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8.5456474393338575E-3"/>
                  <c:y val="-7.432083485120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256-4634-BEDC-47A1EED2C5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Charts!$L$52:$L$55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Charts!$M$52:$M$55</c:f>
              <c:numCache>
                <c:formatCode>General</c:formatCode>
                <c:ptCount val="4"/>
                <c:pt idx="0">
                  <c:v>475</c:v>
                </c:pt>
                <c:pt idx="1">
                  <c:v>745</c:v>
                </c:pt>
                <c:pt idx="2">
                  <c:v>838</c:v>
                </c:pt>
                <c:pt idx="3">
                  <c:v>1030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56-4634-BEDC-47A1EED2C5CC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Charts!$O$51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8.5456474393338575E-3"/>
                  <c:y val="-6.0385678316603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256-4634-BEDC-47A1EED2C5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Charts!$L$52:$L$55</c:f>
              <c:numCache>
                <c:formatCode>General</c:formatCode>
                <c:ptCount val="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80</c:v>
                </c:pt>
              </c:numCache>
            </c:numRef>
          </c:xVal>
          <c:yVal>
            <c:numRef>
              <c:f>Charts!$O$52:$O$55</c:f>
              <c:numCache>
                <c:formatCode>General</c:formatCode>
                <c:ptCount val="4"/>
                <c:pt idx="0">
                  <c:v>28</c:v>
                </c:pt>
                <c:pt idx="1">
                  <c:v>48</c:v>
                </c:pt>
                <c:pt idx="2">
                  <c:v>57</c:v>
                </c:pt>
                <c:pt idx="3">
                  <c:v>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56-4634-BEDC-47A1EED2C5CC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10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</c:valAx>
      <c:valAx>
        <c:axId val="129229663"/>
        <c:scaling>
          <c:orientation val="minMax"/>
          <c:max val="94"/>
          <c:min val="28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Distance and Time</a:t>
            </a:r>
            <a:r>
              <a:rPr lang="en-US" baseline="0"/>
              <a:t> vs % @</a:t>
            </a:r>
            <a:r>
              <a:rPr lang="en-US" b="1" baseline="0"/>
              <a:t>4000m</a:t>
            </a:r>
            <a:endParaRPr lang="pl-PL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Charts!$M$71</c:f>
              <c:strCache>
                <c:ptCount val="1"/>
                <c:pt idx="0">
                  <c:v>Distance (km)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Charts!$L$72:$L$74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Charts!$M$72:$M$74</c:f>
              <c:numCache>
                <c:formatCode>General</c:formatCode>
                <c:ptCount val="3"/>
                <c:pt idx="0">
                  <c:v>550</c:v>
                </c:pt>
                <c:pt idx="1">
                  <c:v>923</c:v>
                </c:pt>
                <c:pt idx="2">
                  <c:v>1114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331-4F72-A37C-F4475DAF1A91}"/>
            </c:ext>
          </c:extLst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61795583"/>
        <c:axId val="161808063"/>
      </c:scatterChart>
      <c:scatterChart>
        <c:scatterStyle val="smoothMarker"/>
        <c:varyColors val="0"/>
        <c:ser>
          <c:idx val="1"/>
          <c:order val="1"/>
          <c:tx>
            <c:strRef>
              <c:f>Charts!$O$71</c:f>
              <c:strCache>
                <c:ptCount val="1"/>
                <c:pt idx="0">
                  <c:v>Time (m)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Charts!$L$72:$L$74</c:f>
              <c:numCache>
                <c:formatCode>General</c:formatCode>
                <c:ptCount val="3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</c:numCache>
            </c:numRef>
          </c:xVal>
          <c:yVal>
            <c:numRef>
              <c:f>Charts!$O$72:$O$74</c:f>
              <c:numCache>
                <c:formatCode>0</c:formatCode>
                <c:ptCount val="3"/>
                <c:pt idx="0" formatCode="General">
                  <c:v>33</c:v>
                </c:pt>
                <c:pt idx="1">
                  <c:v>60.5</c:v>
                </c:pt>
                <c:pt idx="2" formatCode="General">
                  <c:v>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331-4F72-A37C-F4475DAF1A91}"/>
            </c:ext>
          </c:extLst>
        </c:ser>
        <c:dLbls>
          <c:dLblPos val="r"/>
          <c:showLegendKey val="0"/>
          <c:showVal val="0"/>
          <c:showCatName val="0"/>
          <c:showSerName val="0"/>
          <c:showPercent val="0"/>
          <c:showBubbleSize val="0"/>
        </c:dLbls>
        <c:axId val="154989935"/>
        <c:axId val="129229663"/>
      </c:scatterChart>
      <c:valAx>
        <c:axId val="161795583"/>
        <c:scaling>
          <c:orientation val="minMax"/>
          <c:max val="100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808063"/>
        <c:crosses val="autoZero"/>
        <c:crossBetween val="midCat"/>
        <c:majorUnit val="1"/>
      </c:valAx>
      <c:valAx>
        <c:axId val="161808063"/>
        <c:scaling>
          <c:orientation val="minMax"/>
          <c:max val="111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1795583"/>
        <c:crossesAt val="40"/>
        <c:crossBetween val="midCat"/>
      </c:valAx>
      <c:valAx>
        <c:axId val="129229663"/>
        <c:scaling>
          <c:orientation val="minMax"/>
          <c:max val="84"/>
          <c:min val="33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4989935"/>
        <c:crosses val="max"/>
        <c:crossBetween val="midCat"/>
        <c:majorUnit val="5"/>
      </c:valAx>
      <c:valAx>
        <c:axId val="15498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2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chart" Target="../charts/chart17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0" Type="http://schemas.openxmlformats.org/officeDocument/2006/relationships/chart" Target="../charts/chart15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16</xdr:row>
      <xdr:rowOff>152400</xdr:rowOff>
    </xdr:from>
    <xdr:to>
      <xdr:col>8</xdr:col>
      <xdr:colOff>76200</xdr:colOff>
      <xdr:row>36</xdr:row>
      <xdr:rowOff>152817</xdr:rowOff>
    </xdr:to>
    <xdr:grpSp>
      <xdr:nvGrpSpPr>
        <xdr:cNvPr id="11" name="Group 10">
          <a:extLst>
            <a:ext uri="{FF2B5EF4-FFF2-40B4-BE49-F238E27FC236}">
              <a16:creationId xmlns:a16="http://schemas.microsoft.com/office/drawing/2014/main" id="{3D36BD09-C836-F297-BE06-2ECF2A48081E}"/>
            </a:ext>
          </a:extLst>
        </xdr:cNvPr>
        <xdr:cNvGrpSpPr/>
      </xdr:nvGrpSpPr>
      <xdr:grpSpPr>
        <a:xfrm>
          <a:off x="361950" y="3200400"/>
          <a:ext cx="4591050" cy="3810417"/>
          <a:chOff x="3962400" y="781050"/>
          <a:chExt cx="4591050" cy="3810417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60527B42-2CB3-0731-3E9F-32E2CB559E48}"/>
              </a:ext>
            </a:extLst>
          </xdr:cNvPr>
          <xdr:cNvGrpSpPr/>
        </xdr:nvGrpSpPr>
        <xdr:grpSpPr>
          <a:xfrm>
            <a:off x="3962400" y="781050"/>
            <a:ext cx="4591050" cy="3810417"/>
            <a:chOff x="3962400" y="781050"/>
            <a:chExt cx="4591050" cy="3810417"/>
          </a:xfrm>
        </xdr:grpSpPr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0E3B6F4-B19D-4A3D-B276-5FCF8033DB2B}"/>
                </a:ext>
              </a:extLst>
            </xdr:cNvPr>
            <xdr:cNvGraphicFramePr>
              <a:graphicFrameLocks/>
            </xdr:cNvGraphicFramePr>
          </xdr:nvGraphicFramePr>
          <xdr:xfrm>
            <a:off x="3962400" y="781050"/>
            <a:ext cx="4591050" cy="381041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Rectangle 4">
              <a:extLst>
                <a:ext uri="{FF2B5EF4-FFF2-40B4-BE49-F238E27FC236}">
                  <a16:creationId xmlns:a16="http://schemas.microsoft.com/office/drawing/2014/main" id="{D940F702-ECBC-4E89-8321-D413A1982CAC}"/>
                </a:ext>
              </a:extLst>
            </xdr:cNvPr>
            <xdr:cNvSpPr/>
          </xdr:nvSpPr>
          <xdr:spPr>
            <a:xfrm>
              <a:off x="5275012" y="1193008"/>
              <a:ext cx="857252" cy="2834876"/>
            </a:xfrm>
            <a:prstGeom prst="rect">
              <a:avLst/>
            </a:prstGeom>
            <a:solidFill>
              <a:srgbClr val="00B050">
                <a:alpha val="32000"/>
              </a:srgbClr>
            </a:solidFill>
            <a:ln w="0"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l-PL" sz="1100"/>
            </a:p>
          </xdr:txBody>
        </xdr:sp>
        <xdr:cxnSp macro="">
          <xdr:nvCxnSpPr>
            <xdr:cNvPr id="7" name="Straight Arrow Connector 6">
              <a:extLst>
                <a:ext uri="{FF2B5EF4-FFF2-40B4-BE49-F238E27FC236}">
                  <a16:creationId xmlns:a16="http://schemas.microsoft.com/office/drawing/2014/main" id="{B40B2F80-F213-477F-A97C-E7627B28FF59}"/>
                </a:ext>
              </a:extLst>
            </xdr:cNvPr>
            <xdr:cNvCxnSpPr/>
          </xdr:nvCxnSpPr>
          <xdr:spPr>
            <a:xfrm flipV="1">
              <a:off x="5524500" y="1885950"/>
              <a:ext cx="114300" cy="1257300"/>
            </a:xfrm>
            <a:prstGeom prst="straightConnector1">
              <a:avLst/>
            </a:prstGeom>
            <a:ln w="19050"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34E6644-0706-4BAA-9DE9-E6BDBBDFFC51}"/>
                </a:ext>
              </a:extLst>
            </xdr:cNvPr>
            <xdr:cNvSpPr txBox="1"/>
          </xdr:nvSpPr>
          <xdr:spPr>
            <a:xfrm>
              <a:off x="5314950" y="3162300"/>
              <a:ext cx="552450" cy="3619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/>
                <a:t>90%</a:t>
              </a:r>
              <a:endParaRPr lang="pl-PL" sz="1100"/>
            </a:p>
          </xdr:txBody>
        </xdr:sp>
      </xdr:grp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19B513B5-53A5-43D3-8ACA-D5D55C6C4100}"/>
              </a:ext>
            </a:extLst>
          </xdr:cNvPr>
          <xdr:cNvSpPr/>
        </xdr:nvSpPr>
        <xdr:spPr>
          <a:xfrm>
            <a:off x="6134100" y="1219200"/>
            <a:ext cx="2133599" cy="2800350"/>
          </a:xfrm>
          <a:prstGeom prst="rect">
            <a:avLst/>
          </a:prstGeom>
          <a:solidFill>
            <a:schemeClr val="accent2">
              <a:alpha val="44000"/>
            </a:schemeClr>
          </a:solidFill>
          <a:ln>
            <a:noFill/>
          </a:ln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A0C9826E-BDD9-40C5-A62C-C745799B1716}"/>
              </a:ext>
            </a:extLst>
          </xdr:cNvPr>
          <xdr:cNvSpPr/>
        </xdr:nvSpPr>
        <xdr:spPr>
          <a:xfrm>
            <a:off x="4327214" y="1200150"/>
            <a:ext cx="949636" cy="2838450"/>
          </a:xfrm>
          <a:prstGeom prst="rect">
            <a:avLst/>
          </a:prstGeom>
          <a:solidFill>
            <a:schemeClr val="accent2">
              <a:alpha val="44000"/>
            </a:schemeClr>
          </a:solidFill>
          <a:ln>
            <a:noFill/>
          </a:ln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</xdr:grpSp>
    <xdr:clientData/>
  </xdr:twoCellAnchor>
  <xdr:twoCellAnchor>
    <xdr:from>
      <xdr:col>0</xdr:col>
      <xdr:colOff>228600</xdr:colOff>
      <xdr:row>1</xdr:row>
      <xdr:rowOff>133350</xdr:rowOff>
    </xdr:from>
    <xdr:to>
      <xdr:col>8</xdr:col>
      <xdr:colOff>354081</xdr:colOff>
      <xdr:row>16</xdr:row>
      <xdr:rowOff>67092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1892D260-6DE0-4DCD-AE34-D5C755F2C0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333169</xdr:colOff>
      <xdr:row>4</xdr:row>
      <xdr:rowOff>33654</xdr:rowOff>
    </xdr:from>
    <xdr:to>
      <xdr:col>8</xdr:col>
      <xdr:colOff>40378</xdr:colOff>
      <xdr:row>13</xdr:row>
      <xdr:rowOff>46906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C082D346-8C26-48AC-8773-7A6DAA540C45}"/>
            </a:ext>
          </a:extLst>
        </xdr:cNvPr>
        <xdr:cNvSpPr/>
      </xdr:nvSpPr>
      <xdr:spPr>
        <a:xfrm>
          <a:off x="3381169" y="795654"/>
          <a:ext cx="1536009" cy="1727752"/>
        </a:xfrm>
        <a:prstGeom prst="rect">
          <a:avLst/>
        </a:prstGeom>
        <a:solidFill>
          <a:srgbClr val="FF0000">
            <a:alpha val="33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300038</xdr:colOff>
      <xdr:row>4</xdr:row>
      <xdr:rowOff>36964</xdr:rowOff>
    </xdr:from>
    <xdr:to>
      <xdr:col>5</xdr:col>
      <xdr:colOff>346125</xdr:colOff>
      <xdr:row>13</xdr:row>
      <xdr:rowOff>50216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8F8D5589-7A0E-4BF5-8DB0-5FADCDEC2AB0}"/>
            </a:ext>
          </a:extLst>
        </xdr:cNvPr>
        <xdr:cNvSpPr/>
      </xdr:nvSpPr>
      <xdr:spPr>
        <a:xfrm>
          <a:off x="2738438" y="798964"/>
          <a:ext cx="655687" cy="1727752"/>
        </a:xfrm>
        <a:prstGeom prst="rect">
          <a:avLst/>
        </a:prstGeom>
        <a:solidFill>
          <a:srgbClr val="FFFF00">
            <a:alpha val="2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273845</xdr:colOff>
      <xdr:row>4</xdr:row>
      <xdr:rowOff>46490</xdr:rowOff>
    </xdr:from>
    <xdr:to>
      <xdr:col>4</xdr:col>
      <xdr:colOff>319933</xdr:colOff>
      <xdr:row>13</xdr:row>
      <xdr:rowOff>59742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ED4900E3-F877-4F77-923C-C39B1D891616}"/>
            </a:ext>
          </a:extLst>
        </xdr:cNvPr>
        <xdr:cNvSpPr/>
      </xdr:nvSpPr>
      <xdr:spPr>
        <a:xfrm>
          <a:off x="2102645" y="808490"/>
          <a:ext cx="655688" cy="1727752"/>
        </a:xfrm>
        <a:prstGeom prst="rect">
          <a:avLst/>
        </a:prstGeom>
        <a:solidFill>
          <a:srgbClr val="00B050">
            <a:alpha val="3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5</xdr:col>
      <xdr:colOff>190500</xdr:colOff>
      <xdr:row>11</xdr:row>
      <xdr:rowOff>114300</xdr:rowOff>
    </xdr:from>
    <xdr:to>
      <xdr:col>7</xdr:col>
      <xdr:colOff>468794</xdr:colOff>
      <xdr:row>13</xdr:row>
      <xdr:rowOff>177248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48E6EBBE-B649-4DE5-8F8D-8404DA805A59}"/>
            </a:ext>
          </a:extLst>
        </xdr:cNvPr>
        <xdr:cNvSpPr txBox="1"/>
      </xdr:nvSpPr>
      <xdr:spPr>
        <a:xfrm>
          <a:off x="3238500" y="2209800"/>
          <a:ext cx="1497494" cy="4439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n>
                <a:noFill/>
              </a:ln>
            </a:rPr>
            <a:t>Don't cross 95%!</a:t>
          </a:r>
          <a:endParaRPr lang="pl-PL" sz="1100" b="1">
            <a:ln>
              <a:noFill/>
            </a:ln>
          </a:endParaRPr>
        </a:p>
      </xdr:txBody>
    </xdr:sp>
    <xdr:clientData/>
  </xdr:twoCellAnchor>
  <xdr:twoCellAnchor>
    <xdr:from>
      <xdr:col>3</xdr:col>
      <xdr:colOff>247650</xdr:colOff>
      <xdr:row>10</xdr:row>
      <xdr:rowOff>0</xdr:rowOff>
    </xdr:from>
    <xdr:to>
      <xdr:col>4</xdr:col>
      <xdr:colOff>330995</xdr:colOff>
      <xdr:row>13</xdr:row>
      <xdr:rowOff>17342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CBC73A3B-D481-405A-A008-2E879250E2CD}"/>
            </a:ext>
          </a:extLst>
        </xdr:cNvPr>
        <xdr:cNvSpPr txBox="1"/>
      </xdr:nvSpPr>
      <xdr:spPr>
        <a:xfrm>
          <a:off x="2076450" y="1905000"/>
          <a:ext cx="692945" cy="5888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n>
                <a:noFill/>
              </a:ln>
            </a:rPr>
            <a:t>Optimal 88-91%</a:t>
          </a:r>
          <a:endParaRPr lang="pl-PL" sz="1100" b="1">
            <a:ln>
              <a:noFill/>
            </a:ln>
          </a:endParaRPr>
        </a:p>
      </xdr:txBody>
    </xdr:sp>
    <xdr:clientData/>
  </xdr:twoCellAnchor>
  <xdr:twoCellAnchor>
    <xdr:from>
      <xdr:col>0</xdr:col>
      <xdr:colOff>495300</xdr:colOff>
      <xdr:row>37</xdr:row>
      <xdr:rowOff>95250</xdr:rowOff>
    </xdr:from>
    <xdr:to>
      <xdr:col>8</xdr:col>
      <xdr:colOff>209550</xdr:colOff>
      <xdr:row>57</xdr:row>
      <xdr:rowOff>95667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5EB339FF-BAEB-4940-A101-5394E3B31A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304800</xdr:colOff>
      <xdr:row>39</xdr:row>
      <xdr:rowOff>165651</xdr:rowOff>
    </xdr:from>
    <xdr:to>
      <xdr:col>7</xdr:col>
      <xdr:colOff>514350</xdr:colOff>
      <xdr:row>54</xdr:row>
      <xdr:rowOff>104774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CBE7614E-DBDF-40CB-AE58-BBCBF2EFF6EB}"/>
            </a:ext>
          </a:extLst>
        </xdr:cNvPr>
        <xdr:cNvSpPr/>
      </xdr:nvSpPr>
      <xdr:spPr>
        <a:xfrm>
          <a:off x="2756452" y="7595151"/>
          <a:ext cx="2048289" cy="2796623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0</xdr:colOff>
      <xdr:row>39</xdr:row>
      <xdr:rowOff>149087</xdr:rowOff>
    </xdr:from>
    <xdr:to>
      <xdr:col>4</xdr:col>
      <xdr:colOff>304800</xdr:colOff>
      <xdr:row>54</xdr:row>
      <xdr:rowOff>104775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A1546E2F-629E-4B7A-AE92-11D91E8B5F30}"/>
            </a:ext>
          </a:extLst>
        </xdr:cNvPr>
        <xdr:cNvSpPr/>
      </xdr:nvSpPr>
      <xdr:spPr>
        <a:xfrm>
          <a:off x="1838739" y="7578587"/>
          <a:ext cx="917713" cy="2813188"/>
        </a:xfrm>
        <a:prstGeom prst="rect">
          <a:avLst/>
        </a:prstGeom>
        <a:solidFill>
          <a:srgbClr val="00B050">
            <a:alpha val="32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228600</xdr:colOff>
      <xdr:row>39</xdr:row>
      <xdr:rowOff>142875</xdr:rowOff>
    </xdr:from>
    <xdr:to>
      <xdr:col>3</xdr:col>
      <xdr:colOff>0</xdr:colOff>
      <xdr:row>54</xdr:row>
      <xdr:rowOff>123825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658E3C-9345-4731-B295-4A219B29E3D2}"/>
            </a:ext>
          </a:extLst>
        </xdr:cNvPr>
        <xdr:cNvSpPr/>
      </xdr:nvSpPr>
      <xdr:spPr>
        <a:xfrm>
          <a:off x="838200" y="7572375"/>
          <a:ext cx="990600" cy="283845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266700</xdr:colOff>
      <xdr:row>42</xdr:row>
      <xdr:rowOff>142875</xdr:rowOff>
    </xdr:from>
    <xdr:to>
      <xdr:col>3</xdr:col>
      <xdr:colOff>381000</xdr:colOff>
      <xdr:row>49</xdr:row>
      <xdr:rowOff>66675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6B19DD6D-1E9C-49E9-95DD-A5C8C3339F56}"/>
            </a:ext>
          </a:extLst>
        </xdr:cNvPr>
        <xdr:cNvCxnSpPr/>
      </xdr:nvCxnSpPr>
      <xdr:spPr>
        <a:xfrm flipV="1">
          <a:off x="2095500" y="8143875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49</xdr:row>
      <xdr:rowOff>85725</xdr:rowOff>
    </xdr:from>
    <xdr:to>
      <xdr:col>4</xdr:col>
      <xdr:colOff>0</xdr:colOff>
      <xdr:row>51</xdr:row>
      <xdr:rowOff>66675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AAFF921A-64FC-46D7-AE06-C70129D74FFC}"/>
            </a:ext>
          </a:extLst>
        </xdr:cNvPr>
        <xdr:cNvSpPr txBox="1"/>
      </xdr:nvSpPr>
      <xdr:spPr>
        <a:xfrm>
          <a:off x="1885950" y="9420225"/>
          <a:ext cx="55245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90%</a:t>
          </a:r>
          <a:endParaRPr lang="pl-PL" sz="1100"/>
        </a:p>
      </xdr:txBody>
    </xdr:sp>
    <xdr:clientData/>
  </xdr:twoCellAnchor>
  <xdr:twoCellAnchor>
    <xdr:from>
      <xdr:col>0</xdr:col>
      <xdr:colOff>447261</xdr:colOff>
      <xdr:row>58</xdr:row>
      <xdr:rowOff>49696</xdr:rowOff>
    </xdr:from>
    <xdr:to>
      <xdr:col>8</xdr:col>
      <xdr:colOff>143290</xdr:colOff>
      <xdr:row>78</xdr:row>
      <xdr:rowOff>50113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AB25EE9E-5BD8-442A-BC3C-FA6C560451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583775</xdr:colOff>
      <xdr:row>61</xdr:row>
      <xdr:rowOff>80340</xdr:rowOff>
    </xdr:from>
    <xdr:to>
      <xdr:col>7</xdr:col>
      <xdr:colOff>466161</xdr:colOff>
      <xdr:row>75</xdr:row>
      <xdr:rowOff>37083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2AC5DC4E-258B-49A6-A6DD-C832C9D41D4D}"/>
            </a:ext>
          </a:extLst>
        </xdr:cNvPr>
        <xdr:cNvSpPr/>
      </xdr:nvSpPr>
      <xdr:spPr>
        <a:xfrm>
          <a:off x="3648340" y="11700840"/>
          <a:ext cx="1108212" cy="2623743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204581</xdr:colOff>
      <xdr:row>61</xdr:row>
      <xdr:rowOff>91109</xdr:rowOff>
    </xdr:from>
    <xdr:to>
      <xdr:col>5</xdr:col>
      <xdr:colOff>105190</xdr:colOff>
      <xdr:row>75</xdr:row>
      <xdr:rowOff>116370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5FB4D751-490F-484F-862A-414B9DE939DC}"/>
            </a:ext>
          </a:extLst>
        </xdr:cNvPr>
        <xdr:cNvSpPr/>
      </xdr:nvSpPr>
      <xdr:spPr>
        <a:xfrm>
          <a:off x="2656233" y="11711609"/>
          <a:ext cx="513522" cy="2692261"/>
        </a:xfrm>
        <a:prstGeom prst="rect">
          <a:avLst/>
        </a:prstGeom>
        <a:solidFill>
          <a:srgbClr val="00B050">
            <a:alpha val="32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177248</xdr:colOff>
      <xdr:row>61</xdr:row>
      <xdr:rowOff>80341</xdr:rowOff>
    </xdr:from>
    <xdr:to>
      <xdr:col>3</xdr:col>
      <xdr:colOff>284094</xdr:colOff>
      <xdr:row>75</xdr:row>
      <xdr:rowOff>116371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C5127C34-3BB7-416D-A175-D8A9C17FA1F4}"/>
            </a:ext>
          </a:extLst>
        </xdr:cNvPr>
        <xdr:cNvSpPr/>
      </xdr:nvSpPr>
      <xdr:spPr>
        <a:xfrm>
          <a:off x="790161" y="11700841"/>
          <a:ext cx="1332672" cy="270303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356981</xdr:colOff>
      <xdr:row>61</xdr:row>
      <xdr:rowOff>173521</xdr:rowOff>
    </xdr:from>
    <xdr:to>
      <xdr:col>4</xdr:col>
      <xdr:colOff>471281</xdr:colOff>
      <xdr:row>68</xdr:row>
      <xdr:rowOff>97321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30F200A2-06D5-4D2B-BB58-C5991301364A}"/>
            </a:ext>
          </a:extLst>
        </xdr:cNvPr>
        <xdr:cNvCxnSpPr/>
      </xdr:nvCxnSpPr>
      <xdr:spPr>
        <a:xfrm flipV="1">
          <a:off x="2808633" y="11794021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223631</xdr:colOff>
      <xdr:row>68</xdr:row>
      <xdr:rowOff>135421</xdr:rowOff>
    </xdr:from>
    <xdr:to>
      <xdr:col>5</xdr:col>
      <xdr:colOff>86140</xdr:colOff>
      <xdr:row>70</xdr:row>
      <xdr:rowOff>116371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A4FD935F-1210-4394-ABCD-6449BF5613F4}"/>
            </a:ext>
          </a:extLst>
        </xdr:cNvPr>
        <xdr:cNvSpPr txBox="1"/>
      </xdr:nvSpPr>
      <xdr:spPr>
        <a:xfrm>
          <a:off x="2675283" y="13089421"/>
          <a:ext cx="475422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93%</a:t>
          </a:r>
          <a:endParaRPr lang="pl-PL" sz="1100"/>
        </a:p>
      </xdr:txBody>
    </xdr:sp>
    <xdr:clientData/>
  </xdr:twoCellAnchor>
  <xdr:twoCellAnchor>
    <xdr:from>
      <xdr:col>3</xdr:col>
      <xdr:colOff>265044</xdr:colOff>
      <xdr:row>61</xdr:row>
      <xdr:rowOff>80341</xdr:rowOff>
    </xdr:from>
    <xdr:to>
      <xdr:col>4</xdr:col>
      <xdr:colOff>223631</xdr:colOff>
      <xdr:row>75</xdr:row>
      <xdr:rowOff>97321</xdr:rowOff>
    </xdr:to>
    <xdr:sp macro="" textlink="">
      <xdr:nvSpPr>
        <xdr:cNvPr id="38" name="Rectangle 37">
          <a:extLst>
            <a:ext uri="{FF2B5EF4-FFF2-40B4-BE49-F238E27FC236}">
              <a16:creationId xmlns:a16="http://schemas.microsoft.com/office/drawing/2014/main" id="{AB85B8B4-C1BD-4781-8F67-CBEDBB99FBBF}"/>
            </a:ext>
          </a:extLst>
        </xdr:cNvPr>
        <xdr:cNvSpPr/>
      </xdr:nvSpPr>
      <xdr:spPr>
        <a:xfrm>
          <a:off x="2103783" y="11700841"/>
          <a:ext cx="571500" cy="2683980"/>
        </a:xfrm>
        <a:prstGeom prst="rect">
          <a:avLst/>
        </a:prstGeom>
        <a:solidFill>
          <a:srgbClr val="FFC000">
            <a:alpha val="27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5</xdr:col>
      <xdr:colOff>86140</xdr:colOff>
      <xdr:row>61</xdr:row>
      <xdr:rowOff>96907</xdr:rowOff>
    </xdr:from>
    <xdr:to>
      <xdr:col>5</xdr:col>
      <xdr:colOff>584753</xdr:colOff>
      <xdr:row>75</xdr:row>
      <xdr:rowOff>97321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2B81021B-3A4D-491B-8624-7402D6F8A591}"/>
            </a:ext>
          </a:extLst>
        </xdr:cNvPr>
        <xdr:cNvSpPr/>
      </xdr:nvSpPr>
      <xdr:spPr>
        <a:xfrm>
          <a:off x="3150705" y="11717407"/>
          <a:ext cx="498613" cy="2667414"/>
        </a:xfrm>
        <a:prstGeom prst="rect">
          <a:avLst/>
        </a:prstGeom>
        <a:solidFill>
          <a:srgbClr val="FFC000">
            <a:alpha val="27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82826</xdr:colOff>
      <xdr:row>78</xdr:row>
      <xdr:rowOff>140804</xdr:rowOff>
    </xdr:from>
    <xdr:to>
      <xdr:col>8</xdr:col>
      <xdr:colOff>372279</xdr:colOff>
      <xdr:row>98</xdr:row>
      <xdr:rowOff>141221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F6B7593-FCAC-4F99-9BD1-EFCA9B9090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488674</xdr:colOff>
      <xdr:row>81</xdr:row>
      <xdr:rowOff>188550</xdr:rowOff>
    </xdr:from>
    <xdr:to>
      <xdr:col>8</xdr:col>
      <xdr:colOff>75952</xdr:colOff>
      <xdr:row>95</xdr:row>
      <xdr:rowOff>145293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98C7E24A-E251-4BFC-BC19-C74FF0931B75}"/>
            </a:ext>
          </a:extLst>
        </xdr:cNvPr>
        <xdr:cNvSpPr/>
      </xdr:nvSpPr>
      <xdr:spPr>
        <a:xfrm>
          <a:off x="3553239" y="15619050"/>
          <a:ext cx="1426017" cy="2623743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263386</xdr:colOff>
      <xdr:row>86</xdr:row>
      <xdr:rowOff>88696</xdr:rowOff>
    </xdr:from>
    <xdr:to>
      <xdr:col>4</xdr:col>
      <xdr:colOff>377686</xdr:colOff>
      <xdr:row>93</xdr:row>
      <xdr:rowOff>12496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0C186E39-B194-44CA-B668-D0704D017CE9}"/>
            </a:ext>
          </a:extLst>
        </xdr:cNvPr>
        <xdr:cNvCxnSpPr/>
      </xdr:nvCxnSpPr>
      <xdr:spPr>
        <a:xfrm flipV="1">
          <a:off x="2715038" y="16471696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130036</xdr:colOff>
      <xdr:row>93</xdr:row>
      <xdr:rowOff>50596</xdr:rowOff>
    </xdr:from>
    <xdr:to>
      <xdr:col>4</xdr:col>
      <xdr:colOff>607407</xdr:colOff>
      <xdr:row>95</xdr:row>
      <xdr:rowOff>31546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A933FCDC-6EAC-4C38-9B7D-FE766100A762}"/>
            </a:ext>
          </a:extLst>
        </xdr:cNvPr>
        <xdr:cNvSpPr txBox="1"/>
      </xdr:nvSpPr>
      <xdr:spPr>
        <a:xfrm>
          <a:off x="2581688" y="17767096"/>
          <a:ext cx="477371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94%</a:t>
          </a:r>
          <a:endParaRPr lang="pl-PL" sz="1100"/>
        </a:p>
      </xdr:txBody>
    </xdr:sp>
    <xdr:clientData/>
  </xdr:twoCellAnchor>
  <xdr:twoCellAnchor>
    <xdr:from>
      <xdr:col>1</xdr:col>
      <xdr:colOff>447260</xdr:colOff>
      <xdr:row>81</xdr:row>
      <xdr:rowOff>182217</xdr:rowOff>
    </xdr:from>
    <xdr:to>
      <xdr:col>3</xdr:col>
      <xdr:colOff>140365</xdr:colOff>
      <xdr:row>95</xdr:row>
      <xdr:rowOff>156883</xdr:rowOff>
    </xdr:to>
    <xdr:sp macro="" textlink="">
      <xdr:nvSpPr>
        <xdr:cNvPr id="48" name="Rectangle 47">
          <a:extLst>
            <a:ext uri="{FF2B5EF4-FFF2-40B4-BE49-F238E27FC236}">
              <a16:creationId xmlns:a16="http://schemas.microsoft.com/office/drawing/2014/main" id="{3AD8695C-7A50-4BA5-998F-9D68F34E9790}"/>
            </a:ext>
          </a:extLst>
        </xdr:cNvPr>
        <xdr:cNvSpPr/>
      </xdr:nvSpPr>
      <xdr:spPr>
        <a:xfrm>
          <a:off x="1060173" y="15612717"/>
          <a:ext cx="918931" cy="2641666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0.40747</cdr:x>
      <cdr:y>0.16038</cdr:y>
    </cdr:from>
    <cdr:to>
      <cdr:x>0.52002</cdr:x>
      <cdr:y>0.84403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FD01BAFC-323F-48C1-8382-36B7521EA1F9}"/>
            </a:ext>
          </a:extLst>
        </cdr:cNvPr>
        <cdr:cNvSpPr/>
      </cdr:nvSpPr>
      <cdr:spPr>
        <a:xfrm xmlns:a="http://schemas.openxmlformats.org/drawingml/2006/main">
          <a:off x="1866153" y="611096"/>
          <a:ext cx="515471" cy="2604994"/>
        </a:xfrm>
        <a:prstGeom xmlns:a="http://schemas.openxmlformats.org/drawingml/2006/main" prst="rect">
          <a:avLst/>
        </a:prstGeom>
        <a:solidFill xmlns:a="http://schemas.openxmlformats.org/drawingml/2006/main">
          <a:srgbClr val="00B050">
            <a:alpha val="32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  <cdr:relSizeAnchor xmlns:cdr="http://schemas.openxmlformats.org/drawingml/2006/chartDrawing">
    <cdr:from>
      <cdr:x>0.28024</cdr:x>
      <cdr:y>0.15449</cdr:y>
    </cdr:from>
    <cdr:to>
      <cdr:x>0.40502</cdr:x>
      <cdr:y>0.84175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4D0C9CA3-2D72-FB73-C189-7EA62D16B800}"/>
            </a:ext>
          </a:extLst>
        </cdr:cNvPr>
        <cdr:cNvSpPr/>
      </cdr:nvSpPr>
      <cdr:spPr>
        <a:xfrm xmlns:a="http://schemas.openxmlformats.org/drawingml/2006/main">
          <a:off x="1283447" y="588683"/>
          <a:ext cx="571500" cy="2618733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>
            <a:alpha val="27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  <cdr:relSizeAnchor xmlns:cdr="http://schemas.openxmlformats.org/drawingml/2006/chartDrawing">
    <cdr:from>
      <cdr:x>0.52002</cdr:x>
      <cdr:y>0.15449</cdr:y>
    </cdr:from>
    <cdr:to>
      <cdr:x>0.62719</cdr:x>
      <cdr:y>0.83751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7213E3B2-7EAE-415F-8B46-770190956478}"/>
            </a:ext>
          </a:extLst>
        </cdr:cNvPr>
        <cdr:cNvSpPr/>
      </cdr:nvSpPr>
      <cdr:spPr>
        <a:xfrm xmlns:a="http://schemas.openxmlformats.org/drawingml/2006/main">
          <a:off x="2381624" y="588683"/>
          <a:ext cx="490817" cy="2602569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>
            <a:alpha val="27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95251</xdr:colOff>
      <xdr:row>3</xdr:row>
      <xdr:rowOff>24017</xdr:rowOff>
    </xdr:from>
    <xdr:to>
      <xdr:col>9</xdr:col>
      <xdr:colOff>687457</xdr:colOff>
      <xdr:row>17</xdr:row>
      <xdr:rowOff>91109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F09ABE0-2AD9-0999-ACB8-5DF8409030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130968</xdr:colOff>
      <xdr:row>10</xdr:row>
      <xdr:rowOff>24330</xdr:rowOff>
    </xdr:from>
    <xdr:to>
      <xdr:col>7</xdr:col>
      <xdr:colOff>214313</xdr:colOff>
      <xdr:row>13</xdr:row>
      <xdr:rowOff>41672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E5CB284-16A2-907D-53CB-2F6BA5FBABEF}"/>
            </a:ext>
          </a:extLst>
        </xdr:cNvPr>
        <xdr:cNvSpPr txBox="1"/>
      </xdr:nvSpPr>
      <xdr:spPr>
        <a:xfrm>
          <a:off x="3774281" y="1929330"/>
          <a:ext cx="690563" cy="5888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n>
                <a:noFill/>
              </a:ln>
            </a:rPr>
            <a:t>Optimal 88-91%</a:t>
          </a:r>
          <a:endParaRPr lang="pl-PL" sz="1100" b="1">
            <a:ln>
              <a:noFill/>
            </a:ln>
          </a:endParaRPr>
        </a:p>
      </xdr:txBody>
    </xdr:sp>
    <xdr:clientData/>
  </xdr:twoCellAnchor>
  <xdr:twoCellAnchor>
    <xdr:from>
      <xdr:col>8</xdr:col>
      <xdr:colOff>317018</xdr:colOff>
      <xdr:row>10</xdr:row>
      <xdr:rowOff>41620</xdr:rowOff>
    </xdr:from>
    <xdr:to>
      <xdr:col>9</xdr:col>
      <xdr:colOff>452437</xdr:colOff>
      <xdr:row>12</xdr:row>
      <xdr:rowOff>104568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686F21C-6414-418C-9F21-70FA1EB213A5}"/>
            </a:ext>
          </a:extLst>
        </xdr:cNvPr>
        <xdr:cNvSpPr txBox="1"/>
      </xdr:nvSpPr>
      <xdr:spPr>
        <a:xfrm>
          <a:off x="5174768" y="1946620"/>
          <a:ext cx="933138" cy="4439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n>
                <a:noFill/>
              </a:ln>
            </a:rPr>
            <a:t>Don't cross 95%!</a:t>
          </a:r>
          <a:endParaRPr lang="pl-PL" sz="1100" b="1">
            <a:ln>
              <a:noFill/>
            </a:ln>
          </a:endParaRPr>
        </a:p>
      </xdr:txBody>
    </xdr:sp>
    <xdr:clientData/>
  </xdr:twoCellAnchor>
  <xdr:twoCellAnchor>
    <xdr:from>
      <xdr:col>8</xdr:col>
      <xdr:colOff>199820</xdr:colOff>
      <xdr:row>5</xdr:row>
      <xdr:rowOff>95771</xdr:rowOff>
    </xdr:from>
    <xdr:to>
      <xdr:col>9</xdr:col>
      <xdr:colOff>373754</xdr:colOff>
      <xdr:row>14</xdr:row>
      <xdr:rowOff>70923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AA569C75-893B-8DCB-41AD-CD6FEAAF1522}"/>
            </a:ext>
          </a:extLst>
        </xdr:cNvPr>
        <xdr:cNvSpPr/>
      </xdr:nvSpPr>
      <xdr:spPr>
        <a:xfrm>
          <a:off x="6410120" y="1362596"/>
          <a:ext cx="1536009" cy="1727752"/>
        </a:xfrm>
        <a:prstGeom prst="rect">
          <a:avLst/>
        </a:prstGeom>
        <a:solidFill>
          <a:srgbClr val="FF0000">
            <a:alpha val="33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166689</xdr:colOff>
      <xdr:row>5</xdr:row>
      <xdr:rowOff>99081</xdr:rowOff>
    </xdr:from>
    <xdr:to>
      <xdr:col>8</xdr:col>
      <xdr:colOff>212776</xdr:colOff>
      <xdr:row>14</xdr:row>
      <xdr:rowOff>74233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D09BC97C-AA0A-4498-A8DA-9ADB6761145C}"/>
            </a:ext>
          </a:extLst>
        </xdr:cNvPr>
        <xdr:cNvSpPr/>
      </xdr:nvSpPr>
      <xdr:spPr>
        <a:xfrm>
          <a:off x="4417220" y="1051581"/>
          <a:ext cx="653306" cy="1689652"/>
        </a:xfrm>
        <a:prstGeom prst="rect">
          <a:avLst/>
        </a:prstGeom>
        <a:solidFill>
          <a:srgbClr val="FFFF00">
            <a:alpha val="2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6</xdr:col>
      <xdr:colOff>140496</xdr:colOff>
      <xdr:row>5</xdr:row>
      <xdr:rowOff>108607</xdr:rowOff>
    </xdr:from>
    <xdr:to>
      <xdr:col>7</xdr:col>
      <xdr:colOff>186584</xdr:colOff>
      <xdr:row>14</xdr:row>
      <xdr:rowOff>83759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62FC18D8-824F-4F3D-AECD-DC77939C96D6}"/>
            </a:ext>
          </a:extLst>
        </xdr:cNvPr>
        <xdr:cNvSpPr/>
      </xdr:nvSpPr>
      <xdr:spPr>
        <a:xfrm>
          <a:off x="5131596" y="1375432"/>
          <a:ext cx="655688" cy="1727752"/>
        </a:xfrm>
        <a:prstGeom prst="rect">
          <a:avLst/>
        </a:prstGeom>
        <a:solidFill>
          <a:srgbClr val="00B050">
            <a:alpha val="3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11</xdr:col>
      <xdr:colOff>73269</xdr:colOff>
      <xdr:row>17</xdr:row>
      <xdr:rowOff>131884</xdr:rowOff>
    </xdr:from>
    <xdr:to>
      <xdr:col>16</xdr:col>
      <xdr:colOff>21980</xdr:colOff>
      <xdr:row>22</xdr:row>
      <xdr:rowOff>146538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1776C460-582D-2200-5696-F0784B805299}"/>
            </a:ext>
          </a:extLst>
        </xdr:cNvPr>
        <xdr:cNvSpPr txBox="1"/>
      </xdr:nvSpPr>
      <xdr:spPr>
        <a:xfrm>
          <a:off x="7488115" y="3370384"/>
          <a:ext cx="5334000" cy="96715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Notice: </a:t>
          </a:r>
        </a:p>
        <a:p>
          <a:r>
            <a:rPr lang="en-US" sz="1100"/>
            <a:t>-</a:t>
          </a:r>
          <a:r>
            <a:rPr lang="en-US" sz="1100" baseline="0"/>
            <a:t> Decerasing thrust by 20% doubles the range, but almost triples the time of travel</a:t>
          </a:r>
        </a:p>
        <a:p>
          <a:r>
            <a:rPr lang="en-US" sz="1100" baseline="0"/>
            <a:t>- Keeping thrust at around 90% is best compromise at range vs time of travel</a:t>
          </a:r>
        </a:p>
        <a:p>
          <a:r>
            <a:rPr lang="en-US" sz="1100" baseline="0"/>
            <a:t>- When proceeding to target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distance 100km, at 90% </a:t>
          </a:r>
          <a:r>
            <a:rPr lang="en-US" sz="1100" baseline="0"/>
            <a:t>and returning, you fly only 70 seconds slower, but gain 80km in range on that route, compared to 100% thrust.</a:t>
          </a:r>
          <a:endParaRPr lang="pl-PL" sz="1100"/>
        </a:p>
      </xdr:txBody>
    </xdr:sp>
    <xdr:clientData/>
  </xdr:twoCellAnchor>
  <xdr:twoCellAnchor>
    <xdr:from>
      <xdr:col>3</xdr:col>
      <xdr:colOff>152400</xdr:colOff>
      <xdr:row>20</xdr:row>
      <xdr:rowOff>171450</xdr:rowOff>
    </xdr:from>
    <xdr:to>
      <xdr:col>9</xdr:col>
      <xdr:colOff>744606</xdr:colOff>
      <xdr:row>35</xdr:row>
      <xdr:rowOff>48042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8B20439-A1F9-4819-B60C-AB96098AA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154885</xdr:colOff>
      <xdr:row>23</xdr:row>
      <xdr:rowOff>55702</xdr:rowOff>
    </xdr:from>
    <xdr:to>
      <xdr:col>7</xdr:col>
      <xdr:colOff>173520</xdr:colOff>
      <xdr:row>32</xdr:row>
      <xdr:rowOff>76200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7DA2D19B-CE95-4BE8-9E93-C87868976A3B}"/>
            </a:ext>
          </a:extLst>
        </xdr:cNvPr>
        <xdr:cNvSpPr/>
      </xdr:nvSpPr>
      <xdr:spPr>
        <a:xfrm>
          <a:off x="4098235" y="4722952"/>
          <a:ext cx="628235" cy="1734998"/>
        </a:xfrm>
        <a:prstGeom prst="rect">
          <a:avLst/>
        </a:prstGeom>
        <a:solidFill>
          <a:srgbClr val="00B050">
            <a:alpha val="3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321469</xdr:colOff>
      <xdr:row>23</xdr:row>
      <xdr:rowOff>60798</xdr:rowOff>
    </xdr:from>
    <xdr:to>
      <xdr:col>9</xdr:col>
      <xdr:colOff>444156</xdr:colOff>
      <xdr:row>32</xdr:row>
      <xdr:rowOff>120619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2A396EAB-521E-4178-8A57-A66C1F6253BC}"/>
            </a:ext>
          </a:extLst>
        </xdr:cNvPr>
        <xdr:cNvSpPr/>
      </xdr:nvSpPr>
      <xdr:spPr>
        <a:xfrm>
          <a:off x="5224773" y="4442298"/>
          <a:ext cx="926100" cy="1774321"/>
        </a:xfrm>
        <a:prstGeom prst="rect">
          <a:avLst/>
        </a:prstGeom>
        <a:solidFill>
          <a:srgbClr val="FF0000">
            <a:alpha val="33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7</xdr:col>
      <xdr:colOff>173935</xdr:colOff>
      <xdr:row>23</xdr:row>
      <xdr:rowOff>98023</xdr:rowOff>
    </xdr:from>
    <xdr:to>
      <xdr:col>8</xdr:col>
      <xdr:colOff>333375</xdr:colOff>
      <xdr:row>32</xdr:row>
      <xdr:rowOff>73175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81E6FD6-DE06-43B0-B024-9E7E8789498D}"/>
            </a:ext>
          </a:extLst>
        </xdr:cNvPr>
        <xdr:cNvSpPr/>
      </xdr:nvSpPr>
      <xdr:spPr>
        <a:xfrm>
          <a:off x="4464326" y="4479523"/>
          <a:ext cx="772353" cy="1689652"/>
        </a:xfrm>
        <a:prstGeom prst="rect">
          <a:avLst/>
        </a:prstGeom>
        <a:solidFill>
          <a:srgbClr val="FFFF00">
            <a:alpha val="2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11</xdr:col>
      <xdr:colOff>8919</xdr:colOff>
      <xdr:row>39</xdr:row>
      <xdr:rowOff>115319</xdr:rowOff>
    </xdr:from>
    <xdr:to>
      <xdr:col>15</xdr:col>
      <xdr:colOff>843869</xdr:colOff>
      <xdr:row>44</xdr:row>
      <xdr:rowOff>129973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AF4DF7FA-6F7C-4332-A634-64D9036E3BE1}"/>
            </a:ext>
          </a:extLst>
        </xdr:cNvPr>
        <xdr:cNvSpPr txBox="1"/>
      </xdr:nvSpPr>
      <xdr:spPr>
        <a:xfrm>
          <a:off x="7471549" y="7544819"/>
          <a:ext cx="5324124" cy="96715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Notice: </a:t>
          </a:r>
        </a:p>
        <a:p>
          <a:r>
            <a:rPr lang="en-US" sz="1100"/>
            <a:t>- As we go just little higher,</a:t>
          </a:r>
          <a:r>
            <a:rPr lang="en-US" sz="1100" baseline="0"/>
            <a:t> the difference between full thrust and like 90% is much lower.</a:t>
          </a:r>
        </a:p>
        <a:p>
          <a:r>
            <a:rPr lang="en-US" sz="1100" baseline="0"/>
            <a:t>- Still, most optimal compromise thrust looks like 90%</a:t>
          </a:r>
          <a:endParaRPr lang="pl-PL" sz="1100"/>
        </a:p>
      </xdr:txBody>
    </xdr:sp>
    <xdr:clientData/>
  </xdr:twoCellAnchor>
  <xdr:twoCellAnchor>
    <xdr:from>
      <xdr:col>3</xdr:col>
      <xdr:colOff>190501</xdr:colOff>
      <xdr:row>41</xdr:row>
      <xdr:rowOff>161925</xdr:rowOff>
    </xdr:from>
    <xdr:to>
      <xdr:col>10</xdr:col>
      <xdr:colOff>211207</xdr:colOff>
      <xdr:row>58</xdr:row>
      <xdr:rowOff>175949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7204A3FC-6745-4EF5-B2BF-7A646C174A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495300</xdr:colOff>
      <xdr:row>44</xdr:row>
      <xdr:rowOff>66675</xdr:rowOff>
    </xdr:from>
    <xdr:to>
      <xdr:col>8</xdr:col>
      <xdr:colOff>98977</xdr:colOff>
      <xdr:row>55</xdr:row>
      <xdr:rowOff>176422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B73401D8-2A21-4E63-958C-0815782510B0}"/>
            </a:ext>
          </a:extLst>
        </xdr:cNvPr>
        <xdr:cNvSpPr/>
      </xdr:nvSpPr>
      <xdr:spPr>
        <a:xfrm>
          <a:off x="5486400" y="8791575"/>
          <a:ext cx="822877" cy="2205247"/>
        </a:xfrm>
        <a:prstGeom prst="rect">
          <a:avLst/>
        </a:prstGeom>
        <a:solidFill>
          <a:srgbClr val="00B050">
            <a:alpha val="3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9</xdr:col>
      <xdr:colOff>51456</xdr:colOff>
      <xdr:row>44</xdr:row>
      <xdr:rowOff>85725</xdr:rowOff>
    </xdr:from>
    <xdr:to>
      <xdr:col>9</xdr:col>
      <xdr:colOff>977556</xdr:colOff>
      <xdr:row>55</xdr:row>
      <xdr:rowOff>173936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E7883FA5-2E35-44C3-B5E8-1A260A86E981}"/>
            </a:ext>
          </a:extLst>
        </xdr:cNvPr>
        <xdr:cNvSpPr/>
      </xdr:nvSpPr>
      <xdr:spPr>
        <a:xfrm>
          <a:off x="7128531" y="8810625"/>
          <a:ext cx="926100" cy="2183711"/>
        </a:xfrm>
        <a:prstGeom prst="rect">
          <a:avLst/>
        </a:prstGeom>
        <a:solidFill>
          <a:srgbClr val="FF0000">
            <a:alpha val="33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94422</xdr:colOff>
      <xdr:row>44</xdr:row>
      <xdr:rowOff>66675</xdr:rowOff>
    </xdr:from>
    <xdr:to>
      <xdr:col>9</xdr:col>
      <xdr:colOff>63362</xdr:colOff>
      <xdr:row>56</xdr:row>
      <xdr:rowOff>26792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1D326C13-2321-4215-B702-7B8EE5C35987}"/>
            </a:ext>
          </a:extLst>
        </xdr:cNvPr>
        <xdr:cNvSpPr/>
      </xdr:nvSpPr>
      <xdr:spPr>
        <a:xfrm>
          <a:off x="6304722" y="8791575"/>
          <a:ext cx="835715" cy="2246117"/>
        </a:xfrm>
        <a:prstGeom prst="rect">
          <a:avLst/>
        </a:prstGeom>
        <a:solidFill>
          <a:srgbClr val="FFFF00">
            <a:alpha val="20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596348</xdr:colOff>
      <xdr:row>66</xdr:row>
      <xdr:rowOff>74543</xdr:rowOff>
    </xdr:from>
    <xdr:to>
      <xdr:col>10</xdr:col>
      <xdr:colOff>126606</xdr:colOff>
      <xdr:row>80</xdr:row>
      <xdr:rowOff>141635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FB83D42F-950C-4DE3-89FD-A6F84D9E0A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657225</xdr:colOff>
      <xdr:row>83</xdr:row>
      <xdr:rowOff>114300</xdr:rowOff>
    </xdr:from>
    <xdr:to>
      <xdr:col>15</xdr:col>
      <xdr:colOff>796850</xdr:colOff>
      <xdr:row>88</xdr:row>
      <xdr:rowOff>128954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9F859C1C-C8C2-4662-B0CE-3ABA70BB6F83}"/>
            </a:ext>
          </a:extLst>
        </xdr:cNvPr>
        <xdr:cNvSpPr txBox="1"/>
      </xdr:nvSpPr>
      <xdr:spPr>
        <a:xfrm>
          <a:off x="7743825" y="16211550"/>
          <a:ext cx="5930825" cy="113860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Notice: </a:t>
          </a:r>
        </a:p>
        <a:p>
          <a:r>
            <a:rPr lang="en-US" sz="1100"/>
            <a:t>- At this height it's impossible to go</a:t>
          </a:r>
          <a:r>
            <a:rPr lang="en-US" sz="1100" baseline="0"/>
            <a:t> slowe than 90%, even without any load.</a:t>
          </a:r>
        </a:p>
        <a:p>
          <a:r>
            <a:rPr lang="en-US" sz="1100" baseline="0"/>
            <a:t>- Economic thrust stays the same, 95% max optimal compromise.</a:t>
          </a:r>
          <a:endParaRPr lang="pl-PL" sz="1100"/>
        </a:p>
      </xdr:txBody>
    </xdr:sp>
    <xdr:clientData/>
  </xdr:twoCellAnchor>
  <xdr:twoCellAnchor>
    <xdr:from>
      <xdr:col>1</xdr:col>
      <xdr:colOff>261937</xdr:colOff>
      <xdr:row>105</xdr:row>
      <xdr:rowOff>114300</xdr:rowOff>
    </xdr:from>
    <xdr:to>
      <xdr:col>7</xdr:col>
      <xdr:colOff>600075</xdr:colOff>
      <xdr:row>126</xdr:row>
      <xdr:rowOff>19049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FF25D4B4-BB08-E5BA-6C8E-75D67C2143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1171575</xdr:colOff>
      <xdr:row>105</xdr:row>
      <xdr:rowOff>76200</xdr:rowOff>
    </xdr:from>
    <xdr:to>
      <xdr:col>16</xdr:col>
      <xdr:colOff>700088</xdr:colOff>
      <xdr:row>125</xdr:row>
      <xdr:rowOff>171449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77ED8B8F-FC2A-47D0-A94E-11E0C78FB3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257175</xdr:colOff>
      <xdr:row>107</xdr:row>
      <xdr:rowOff>171450</xdr:rowOff>
    </xdr:from>
    <xdr:to>
      <xdr:col>5</xdr:col>
      <xdr:colOff>257175</xdr:colOff>
      <xdr:row>123</xdr:row>
      <xdr:rowOff>38100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2ABEFFCA-FC5A-9E01-4F35-BB1AD607D78E}"/>
            </a:ext>
          </a:extLst>
        </xdr:cNvPr>
        <xdr:cNvCxnSpPr/>
      </xdr:nvCxnSpPr>
      <xdr:spPr>
        <a:xfrm>
          <a:off x="3590925" y="21012150"/>
          <a:ext cx="0" cy="2914650"/>
        </a:xfrm>
        <a:prstGeom prst="line">
          <a:avLst/>
        </a:prstGeom>
        <a:ln w="254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428625</xdr:colOff>
      <xdr:row>97</xdr:row>
      <xdr:rowOff>76199</xdr:rowOff>
    </xdr:from>
    <xdr:to>
      <xdr:col>17</xdr:col>
      <xdr:colOff>371475</xdr:colOff>
      <xdr:row>105</xdr:row>
      <xdr:rowOff>9524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DBCF4149-906C-45FE-BF5B-ABC7AC87B322}"/>
            </a:ext>
          </a:extLst>
        </xdr:cNvPr>
        <xdr:cNvSpPr txBox="1"/>
      </xdr:nvSpPr>
      <xdr:spPr>
        <a:xfrm>
          <a:off x="12782550" y="19011899"/>
          <a:ext cx="2628900" cy="145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Notice: </a:t>
          </a:r>
        </a:p>
        <a:p>
          <a:r>
            <a:rPr lang="en-US" sz="1100"/>
            <a:t>-Crossing</a:t>
          </a:r>
          <a:r>
            <a:rPr lang="en-US" sz="1100" baseline="0"/>
            <a:t> 2000m exponently incerases travel time, but also decerases fuel consumption</a:t>
          </a:r>
        </a:p>
        <a:p>
          <a:r>
            <a:rPr lang="en-US" sz="1100" baseline="0"/>
            <a:t>- Heavier loadout, the higher you can go without exponently exceeding time, but the difference is very small</a:t>
          </a:r>
          <a:endParaRPr lang="pl-PL" sz="1100"/>
        </a:p>
      </xdr:txBody>
    </xdr:sp>
    <xdr:clientData/>
  </xdr:twoCellAnchor>
  <xdr:twoCellAnchor>
    <xdr:from>
      <xdr:col>8</xdr:col>
      <xdr:colOff>104775</xdr:colOff>
      <xdr:row>105</xdr:row>
      <xdr:rowOff>95250</xdr:rowOff>
    </xdr:from>
    <xdr:to>
      <xdr:col>12</xdr:col>
      <xdr:colOff>1062038</xdr:colOff>
      <xdr:row>125</xdr:row>
      <xdr:rowOff>190499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6DCB34AF-9C99-411A-B085-AE549E89E1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438151</xdr:colOff>
      <xdr:row>131</xdr:row>
      <xdr:rowOff>104775</xdr:rowOff>
    </xdr:from>
    <xdr:to>
      <xdr:col>6</xdr:col>
      <xdr:colOff>38101</xdr:colOff>
      <xdr:row>151</xdr:row>
      <xdr:rowOff>105192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B52DC9D3-633D-40AE-A2FA-F96A1FB95E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1371600</xdr:colOff>
      <xdr:row>137</xdr:row>
      <xdr:rowOff>47625</xdr:rowOff>
    </xdr:from>
    <xdr:to>
      <xdr:col>1</xdr:col>
      <xdr:colOff>1485900</xdr:colOff>
      <xdr:row>143</xdr:row>
      <xdr:rowOff>161925</xdr:rowOff>
    </xdr:to>
    <xdr:cxnSp macro="">
      <xdr:nvCxnSpPr>
        <xdr:cNvPr id="40" name="Straight Arrow Connector 39">
          <a:extLst>
            <a:ext uri="{FF2B5EF4-FFF2-40B4-BE49-F238E27FC236}">
              <a16:creationId xmlns:a16="http://schemas.microsoft.com/office/drawing/2014/main" id="{45A95BD7-A5C7-5AB0-4BCC-5ADBE2C17AAF}"/>
            </a:ext>
          </a:extLst>
        </xdr:cNvPr>
        <xdr:cNvCxnSpPr/>
      </xdr:nvCxnSpPr>
      <xdr:spPr>
        <a:xfrm flipV="1">
          <a:off x="1981200" y="26670000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266700</xdr:colOff>
      <xdr:row>133</xdr:row>
      <xdr:rowOff>104775</xdr:rowOff>
    </xdr:from>
    <xdr:to>
      <xdr:col>5</xdr:col>
      <xdr:colOff>304800</xdr:colOff>
      <xdr:row>148</xdr:row>
      <xdr:rowOff>47625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C8EDB4D5-9776-23E3-D07F-83F7A6D4BF6F}"/>
            </a:ext>
          </a:extLst>
        </xdr:cNvPr>
        <xdr:cNvSpPr/>
      </xdr:nvSpPr>
      <xdr:spPr>
        <a:xfrm>
          <a:off x="2533650" y="25965150"/>
          <a:ext cx="2152650" cy="280035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1123950</xdr:colOff>
      <xdr:row>133</xdr:row>
      <xdr:rowOff>104775</xdr:rowOff>
    </xdr:from>
    <xdr:to>
      <xdr:col>2</xdr:col>
      <xdr:colOff>285750</xdr:colOff>
      <xdr:row>148</xdr:row>
      <xdr:rowOff>104775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6A4FDC8D-A004-7D74-D5AF-0C7998DB96F7}"/>
            </a:ext>
          </a:extLst>
        </xdr:cNvPr>
        <xdr:cNvSpPr/>
      </xdr:nvSpPr>
      <xdr:spPr>
        <a:xfrm>
          <a:off x="1733550" y="25965150"/>
          <a:ext cx="819150" cy="2857500"/>
        </a:xfrm>
        <a:prstGeom prst="rect">
          <a:avLst/>
        </a:prstGeom>
        <a:solidFill>
          <a:srgbClr val="00B050">
            <a:alpha val="32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171450</xdr:colOff>
      <xdr:row>133</xdr:row>
      <xdr:rowOff>123825</xdr:rowOff>
    </xdr:from>
    <xdr:to>
      <xdr:col>1</xdr:col>
      <xdr:colOff>1143000</xdr:colOff>
      <xdr:row>148</xdr:row>
      <xdr:rowOff>104775</xdr:rowOff>
    </xdr:to>
    <xdr:sp macro="" textlink="">
      <xdr:nvSpPr>
        <xdr:cNvPr id="45" name="Rectangle 44">
          <a:extLst>
            <a:ext uri="{FF2B5EF4-FFF2-40B4-BE49-F238E27FC236}">
              <a16:creationId xmlns:a16="http://schemas.microsoft.com/office/drawing/2014/main" id="{FDCADEDA-8B51-4A8A-A969-1ACD6E12D3D5}"/>
            </a:ext>
          </a:extLst>
        </xdr:cNvPr>
        <xdr:cNvSpPr/>
      </xdr:nvSpPr>
      <xdr:spPr>
        <a:xfrm>
          <a:off x="781050" y="25984200"/>
          <a:ext cx="971550" cy="283845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0</xdr:col>
      <xdr:colOff>514350</xdr:colOff>
      <xdr:row>155</xdr:row>
      <xdr:rowOff>0</xdr:rowOff>
    </xdr:from>
    <xdr:to>
      <xdr:col>6</xdr:col>
      <xdr:colOff>114300</xdr:colOff>
      <xdr:row>175</xdr:row>
      <xdr:rowOff>417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5DA5EA0-127A-484F-BB1B-8D715312DE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495300</xdr:colOff>
      <xdr:row>157</xdr:row>
      <xdr:rowOff>28575</xdr:rowOff>
    </xdr:from>
    <xdr:to>
      <xdr:col>5</xdr:col>
      <xdr:colOff>419100</xdr:colOff>
      <xdr:row>172</xdr:row>
      <xdr:rowOff>9525</xdr:rowOff>
    </xdr:to>
    <xdr:sp macro="" textlink="">
      <xdr:nvSpPr>
        <xdr:cNvPr id="49" name="Rectangle 48">
          <a:extLst>
            <a:ext uri="{FF2B5EF4-FFF2-40B4-BE49-F238E27FC236}">
              <a16:creationId xmlns:a16="http://schemas.microsoft.com/office/drawing/2014/main" id="{573DAC3E-2F73-4D7C-8FB6-6C5881930805}"/>
            </a:ext>
          </a:extLst>
        </xdr:cNvPr>
        <xdr:cNvSpPr/>
      </xdr:nvSpPr>
      <xdr:spPr>
        <a:xfrm>
          <a:off x="2762250" y="30460950"/>
          <a:ext cx="2038350" cy="283845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1221441</xdr:colOff>
      <xdr:row>157</xdr:row>
      <xdr:rowOff>31936</xdr:rowOff>
    </xdr:from>
    <xdr:to>
      <xdr:col>2</xdr:col>
      <xdr:colOff>504265</xdr:colOff>
      <xdr:row>171</xdr:row>
      <xdr:rowOff>179294</xdr:rowOff>
    </xdr:to>
    <xdr:sp macro="" textlink="">
      <xdr:nvSpPr>
        <xdr:cNvPr id="50" name="Rectangle 49">
          <a:extLst>
            <a:ext uri="{FF2B5EF4-FFF2-40B4-BE49-F238E27FC236}">
              <a16:creationId xmlns:a16="http://schemas.microsoft.com/office/drawing/2014/main" id="{7EEF9111-2E39-49A3-8290-8D041A0F90A5}"/>
            </a:ext>
          </a:extLst>
        </xdr:cNvPr>
        <xdr:cNvSpPr/>
      </xdr:nvSpPr>
      <xdr:spPr>
        <a:xfrm>
          <a:off x="1826559" y="30478318"/>
          <a:ext cx="941294" cy="2814358"/>
        </a:xfrm>
        <a:prstGeom prst="rect">
          <a:avLst/>
        </a:prstGeom>
        <a:solidFill>
          <a:srgbClr val="00B050">
            <a:alpha val="32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247650</xdr:colOff>
      <xdr:row>157</xdr:row>
      <xdr:rowOff>47625</xdr:rowOff>
    </xdr:from>
    <xdr:to>
      <xdr:col>1</xdr:col>
      <xdr:colOff>1238250</xdr:colOff>
      <xdr:row>172</xdr:row>
      <xdr:rowOff>28575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5D971649-E27E-4466-942F-E632E800C9AB}"/>
            </a:ext>
          </a:extLst>
        </xdr:cNvPr>
        <xdr:cNvSpPr/>
      </xdr:nvSpPr>
      <xdr:spPr>
        <a:xfrm>
          <a:off x="857250" y="30480000"/>
          <a:ext cx="990600" cy="283845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1162050</xdr:colOff>
      <xdr:row>144</xdr:row>
      <xdr:rowOff>28575</xdr:rowOff>
    </xdr:from>
    <xdr:to>
      <xdr:col>2</xdr:col>
      <xdr:colOff>57150</xdr:colOff>
      <xdr:row>146</xdr:row>
      <xdr:rowOff>9525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2A116BD9-F7ED-740E-E95E-459D9F8ACEE2}"/>
            </a:ext>
          </a:extLst>
        </xdr:cNvPr>
        <xdr:cNvSpPr txBox="1"/>
      </xdr:nvSpPr>
      <xdr:spPr>
        <a:xfrm>
          <a:off x="1771650" y="27984450"/>
          <a:ext cx="55245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90%</a:t>
          </a:r>
          <a:endParaRPr lang="pl-PL" sz="1100"/>
        </a:p>
      </xdr:txBody>
    </xdr:sp>
    <xdr:clientData/>
  </xdr:twoCellAnchor>
  <xdr:twoCellAnchor>
    <xdr:from>
      <xdr:col>1</xdr:col>
      <xdr:colOff>1504950</xdr:colOff>
      <xdr:row>160</xdr:row>
      <xdr:rowOff>47625</xdr:rowOff>
    </xdr:from>
    <xdr:to>
      <xdr:col>1</xdr:col>
      <xdr:colOff>1619250</xdr:colOff>
      <xdr:row>166</xdr:row>
      <xdr:rowOff>161925</xdr:rowOff>
    </xdr:to>
    <xdr:cxnSp macro="">
      <xdr:nvCxnSpPr>
        <xdr:cNvPr id="47" name="Straight Arrow Connector 46">
          <a:extLst>
            <a:ext uri="{FF2B5EF4-FFF2-40B4-BE49-F238E27FC236}">
              <a16:creationId xmlns:a16="http://schemas.microsoft.com/office/drawing/2014/main" id="{7C3C09ED-E83B-4C66-A371-BAB35226C26C}"/>
            </a:ext>
          </a:extLst>
        </xdr:cNvPr>
        <xdr:cNvCxnSpPr/>
      </xdr:nvCxnSpPr>
      <xdr:spPr>
        <a:xfrm flipV="1">
          <a:off x="2114550" y="31051500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1295400</xdr:colOff>
      <xdr:row>166</xdr:row>
      <xdr:rowOff>180975</xdr:rowOff>
    </xdr:from>
    <xdr:to>
      <xdr:col>2</xdr:col>
      <xdr:colOff>190500</xdr:colOff>
      <xdr:row>168</xdr:row>
      <xdr:rowOff>161925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7D6F2A0E-FF38-4BB8-9028-834F79C300F0}"/>
            </a:ext>
          </a:extLst>
        </xdr:cNvPr>
        <xdr:cNvSpPr txBox="1"/>
      </xdr:nvSpPr>
      <xdr:spPr>
        <a:xfrm>
          <a:off x="1905000" y="32327850"/>
          <a:ext cx="55245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90%</a:t>
          </a:r>
          <a:endParaRPr lang="pl-PL" sz="1100"/>
        </a:p>
      </xdr:txBody>
    </xdr:sp>
    <xdr:clientData/>
  </xdr:twoCellAnchor>
  <xdr:twoCellAnchor>
    <xdr:from>
      <xdr:col>1</xdr:col>
      <xdr:colOff>19050</xdr:colOff>
      <xdr:row>176</xdr:row>
      <xdr:rowOff>19050</xdr:rowOff>
    </xdr:from>
    <xdr:to>
      <xdr:col>6</xdr:col>
      <xdr:colOff>228600</xdr:colOff>
      <xdr:row>196</xdr:row>
      <xdr:rowOff>19467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27831EC7-7DE6-4003-AD7F-12443C2848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56172</xdr:colOff>
      <xdr:row>179</xdr:row>
      <xdr:rowOff>49694</xdr:rowOff>
    </xdr:from>
    <xdr:to>
      <xdr:col>5</xdr:col>
      <xdr:colOff>551471</xdr:colOff>
      <xdr:row>193</xdr:row>
      <xdr:rowOff>6437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id="{555EE6C8-42B2-4CC5-A96D-4276351BC208}"/>
            </a:ext>
          </a:extLst>
        </xdr:cNvPr>
        <xdr:cNvSpPr/>
      </xdr:nvSpPr>
      <xdr:spPr>
        <a:xfrm>
          <a:off x="3833042" y="34662716"/>
          <a:ext cx="1108212" cy="2623743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571500</xdr:colOff>
      <xdr:row>179</xdr:row>
      <xdr:rowOff>82825</xdr:rowOff>
    </xdr:from>
    <xdr:to>
      <xdr:col>3</xdr:col>
      <xdr:colOff>190500</xdr:colOff>
      <xdr:row>193</xdr:row>
      <xdr:rowOff>85724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FD01BAFC-323F-48C1-8382-36B7521EA1F9}"/>
            </a:ext>
          </a:extLst>
        </xdr:cNvPr>
        <xdr:cNvSpPr/>
      </xdr:nvSpPr>
      <xdr:spPr>
        <a:xfrm>
          <a:off x="2840935" y="34695847"/>
          <a:ext cx="513522" cy="2669899"/>
        </a:xfrm>
        <a:prstGeom prst="rect">
          <a:avLst/>
        </a:prstGeom>
        <a:solidFill>
          <a:srgbClr val="00B050">
            <a:alpha val="32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361950</xdr:colOff>
      <xdr:row>179</xdr:row>
      <xdr:rowOff>49695</xdr:rowOff>
    </xdr:from>
    <xdr:to>
      <xdr:col>2</xdr:col>
      <xdr:colOff>38100</xdr:colOff>
      <xdr:row>193</xdr:row>
      <xdr:rowOff>85725</xdr:rowOff>
    </xdr:to>
    <xdr:sp macro="" textlink="">
      <xdr:nvSpPr>
        <xdr:cNvPr id="55" name="Rectangle 54">
          <a:extLst>
            <a:ext uri="{FF2B5EF4-FFF2-40B4-BE49-F238E27FC236}">
              <a16:creationId xmlns:a16="http://schemas.microsoft.com/office/drawing/2014/main" id="{23C88D29-2002-460B-A790-1360CDD07CD5}"/>
            </a:ext>
          </a:extLst>
        </xdr:cNvPr>
        <xdr:cNvSpPr/>
      </xdr:nvSpPr>
      <xdr:spPr>
        <a:xfrm>
          <a:off x="974863" y="34662717"/>
          <a:ext cx="1332672" cy="2703030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723900</xdr:colOff>
      <xdr:row>179</xdr:row>
      <xdr:rowOff>142875</xdr:rowOff>
    </xdr:from>
    <xdr:to>
      <xdr:col>2</xdr:col>
      <xdr:colOff>838200</xdr:colOff>
      <xdr:row>186</xdr:row>
      <xdr:rowOff>66675</xdr:rowOff>
    </xdr:to>
    <xdr:cxnSp macro="">
      <xdr:nvCxnSpPr>
        <xdr:cNvPr id="56" name="Straight Arrow Connector 55">
          <a:extLst>
            <a:ext uri="{FF2B5EF4-FFF2-40B4-BE49-F238E27FC236}">
              <a16:creationId xmlns:a16="http://schemas.microsoft.com/office/drawing/2014/main" id="{72F22EDA-B196-4B4D-B9FF-88C14AAE62DB}"/>
            </a:ext>
          </a:extLst>
        </xdr:cNvPr>
        <xdr:cNvCxnSpPr/>
      </xdr:nvCxnSpPr>
      <xdr:spPr>
        <a:xfrm flipV="1">
          <a:off x="2987488" y="34780257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590550</xdr:colOff>
      <xdr:row>186</xdr:row>
      <xdr:rowOff>104775</xdr:rowOff>
    </xdr:from>
    <xdr:to>
      <xdr:col>3</xdr:col>
      <xdr:colOff>171450</xdr:colOff>
      <xdr:row>188</xdr:row>
      <xdr:rowOff>85725</xdr:rowOff>
    </xdr:to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7FD31F20-AA47-4EBF-A450-555D1BA1F573}"/>
            </a:ext>
          </a:extLst>
        </xdr:cNvPr>
        <xdr:cNvSpPr txBox="1"/>
      </xdr:nvSpPr>
      <xdr:spPr>
        <a:xfrm>
          <a:off x="2854138" y="36075657"/>
          <a:ext cx="477371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93%</a:t>
          </a:r>
          <a:endParaRPr lang="pl-PL" sz="1100"/>
        </a:p>
      </xdr:txBody>
    </xdr:sp>
    <xdr:clientData/>
  </xdr:twoCellAnchor>
  <xdr:twoCellAnchor>
    <xdr:from>
      <xdr:col>2</xdr:col>
      <xdr:colOff>19050</xdr:colOff>
      <xdr:row>179</xdr:row>
      <xdr:rowOff>49695</xdr:rowOff>
    </xdr:from>
    <xdr:to>
      <xdr:col>2</xdr:col>
      <xdr:colOff>590550</xdr:colOff>
      <xdr:row>193</xdr:row>
      <xdr:rowOff>66675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id="{4D0C9CA3-2D72-FB73-C189-7EA62D16B800}"/>
            </a:ext>
          </a:extLst>
        </xdr:cNvPr>
        <xdr:cNvSpPr/>
      </xdr:nvSpPr>
      <xdr:spPr>
        <a:xfrm>
          <a:off x="2288485" y="34662717"/>
          <a:ext cx="571500" cy="2683980"/>
        </a:xfrm>
        <a:prstGeom prst="rect">
          <a:avLst/>
        </a:prstGeom>
        <a:solidFill>
          <a:srgbClr val="FFC000">
            <a:alpha val="27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171450</xdr:colOff>
      <xdr:row>179</xdr:row>
      <xdr:rowOff>66261</xdr:rowOff>
    </xdr:from>
    <xdr:to>
      <xdr:col>4</xdr:col>
      <xdr:colOff>57150</xdr:colOff>
      <xdr:row>193</xdr:row>
      <xdr:rowOff>66675</xdr:rowOff>
    </xdr:to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id="{7213E3B2-7EAE-415F-8B46-770190956478}"/>
            </a:ext>
          </a:extLst>
        </xdr:cNvPr>
        <xdr:cNvSpPr/>
      </xdr:nvSpPr>
      <xdr:spPr>
        <a:xfrm>
          <a:off x="3335407" y="34679283"/>
          <a:ext cx="498613" cy="2667414"/>
        </a:xfrm>
        <a:prstGeom prst="rect">
          <a:avLst/>
        </a:prstGeom>
        <a:solidFill>
          <a:srgbClr val="FFC000">
            <a:alpha val="27000"/>
          </a:srgbClr>
        </a:solidFill>
        <a:ln w="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0</xdr:colOff>
      <xdr:row>198</xdr:row>
      <xdr:rowOff>0</xdr:rowOff>
    </xdr:from>
    <xdr:to>
      <xdr:col>6</xdr:col>
      <xdr:colOff>209550</xdr:colOff>
      <xdr:row>218</xdr:row>
      <xdr:rowOff>417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E6EF3687-C00A-444E-A155-E96CCA4EBC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369745</xdr:colOff>
      <xdr:row>201</xdr:row>
      <xdr:rowOff>2923</xdr:rowOff>
    </xdr:from>
    <xdr:to>
      <xdr:col>1</xdr:col>
      <xdr:colOff>1288676</xdr:colOff>
      <xdr:row>214</xdr:row>
      <xdr:rowOff>168089</xdr:rowOff>
    </xdr:to>
    <xdr:sp macro="" textlink="">
      <xdr:nvSpPr>
        <xdr:cNvPr id="63" name="Rectangle 62">
          <a:extLst>
            <a:ext uri="{FF2B5EF4-FFF2-40B4-BE49-F238E27FC236}">
              <a16:creationId xmlns:a16="http://schemas.microsoft.com/office/drawing/2014/main" id="{4D48C618-81CC-4164-B83E-3F6D3C2ED99F}"/>
            </a:ext>
          </a:extLst>
        </xdr:cNvPr>
        <xdr:cNvSpPr/>
      </xdr:nvSpPr>
      <xdr:spPr>
        <a:xfrm>
          <a:off x="974863" y="38831305"/>
          <a:ext cx="918931" cy="2641666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302559</xdr:colOff>
      <xdr:row>201</xdr:row>
      <xdr:rowOff>47746</xdr:rowOff>
    </xdr:from>
    <xdr:to>
      <xdr:col>5</xdr:col>
      <xdr:colOff>518341</xdr:colOff>
      <xdr:row>215</xdr:row>
      <xdr:rowOff>4489</xdr:rowOff>
    </xdr:to>
    <xdr:sp macro="" textlink="">
      <xdr:nvSpPr>
        <xdr:cNvPr id="64" name="Rectangle 63">
          <a:extLst>
            <a:ext uri="{FF2B5EF4-FFF2-40B4-BE49-F238E27FC236}">
              <a16:creationId xmlns:a16="http://schemas.microsoft.com/office/drawing/2014/main" id="{8A9D4D56-31B4-4071-8542-45100A463552}"/>
            </a:ext>
          </a:extLst>
        </xdr:cNvPr>
        <xdr:cNvSpPr/>
      </xdr:nvSpPr>
      <xdr:spPr>
        <a:xfrm>
          <a:off x="3462618" y="38876128"/>
          <a:ext cx="1426017" cy="2623743"/>
        </a:xfrm>
        <a:prstGeom prst="rect">
          <a:avLst/>
        </a:prstGeom>
        <a:solidFill>
          <a:schemeClr val="accent2">
            <a:alpha val="44000"/>
          </a:schemeClr>
        </a:solidFill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360829</xdr:colOff>
      <xdr:row>205</xdr:row>
      <xdr:rowOff>138392</xdr:rowOff>
    </xdr:from>
    <xdr:to>
      <xdr:col>2</xdr:col>
      <xdr:colOff>475129</xdr:colOff>
      <xdr:row>212</xdr:row>
      <xdr:rowOff>62192</xdr:rowOff>
    </xdr:to>
    <xdr:cxnSp macro="">
      <xdr:nvCxnSpPr>
        <xdr:cNvPr id="67" name="Straight Arrow Connector 66">
          <a:extLst>
            <a:ext uri="{FF2B5EF4-FFF2-40B4-BE49-F238E27FC236}">
              <a16:creationId xmlns:a16="http://schemas.microsoft.com/office/drawing/2014/main" id="{629D8CAC-937E-435B-B79B-694821CBB538}"/>
            </a:ext>
          </a:extLst>
        </xdr:cNvPr>
        <xdr:cNvCxnSpPr/>
      </xdr:nvCxnSpPr>
      <xdr:spPr>
        <a:xfrm flipV="1">
          <a:off x="2624417" y="39728774"/>
          <a:ext cx="114300" cy="12573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227479</xdr:colOff>
      <xdr:row>212</xdr:row>
      <xdr:rowOff>100292</xdr:rowOff>
    </xdr:from>
    <xdr:to>
      <xdr:col>2</xdr:col>
      <xdr:colOff>704850</xdr:colOff>
      <xdr:row>214</xdr:row>
      <xdr:rowOff>81242</xdr:rowOff>
    </xdr:to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D13C5785-7C91-4B8F-80AF-83EA1AEDF219}"/>
            </a:ext>
          </a:extLst>
        </xdr:cNvPr>
        <xdr:cNvSpPr txBox="1"/>
      </xdr:nvSpPr>
      <xdr:spPr>
        <a:xfrm>
          <a:off x="2491067" y="41024174"/>
          <a:ext cx="477371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94%</a:t>
          </a:r>
          <a:endParaRPr lang="pl-PL" sz="1100"/>
        </a:p>
      </xdr:txBody>
    </xdr:sp>
    <xdr:clientData/>
  </xdr:twoCellAnchor>
  <xdr:twoCellAnchor>
    <xdr:from>
      <xdr:col>0</xdr:col>
      <xdr:colOff>414618</xdr:colOff>
      <xdr:row>221</xdr:row>
      <xdr:rowOff>68356</xdr:rowOff>
    </xdr:from>
    <xdr:to>
      <xdr:col>8</xdr:col>
      <xdr:colOff>974912</xdr:colOff>
      <xdr:row>246</xdr:row>
      <xdr:rowOff>168090</xdr:rowOff>
    </xdr:to>
    <xdr:graphicFrame macro="">
      <xdr:nvGraphicFramePr>
        <xdr:cNvPr id="71" name="Chart 70">
          <a:extLst>
            <a:ext uri="{FF2B5EF4-FFF2-40B4-BE49-F238E27FC236}">
              <a16:creationId xmlns:a16="http://schemas.microsoft.com/office/drawing/2014/main" id="{BDB49C8F-0EC0-C272-B971-A6966C58E4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0.41658</cdr:x>
      <cdr:y>0.56709</cdr:y>
    </cdr:from>
    <cdr:to>
      <cdr:x>0.57269</cdr:x>
      <cdr:y>0.78246</cdr:y>
    </cdr:to>
    <cdr:sp macro="" textlink="">
      <cdr:nvSpPr>
        <cdr:cNvPr id="2" name="TextBox 8">
          <a:extLst xmlns:a="http://schemas.openxmlformats.org/drawingml/2006/main">
            <a:ext uri="{FF2B5EF4-FFF2-40B4-BE49-F238E27FC236}">
              <a16:creationId xmlns:a16="http://schemas.microsoft.com/office/drawing/2014/main" id="{5E5CB284-16A2-907D-53CB-2F6BA5FBABEF}"/>
            </a:ext>
          </a:extLst>
        </cdr:cNvPr>
        <cdr:cNvSpPr txBox="1"/>
      </cdr:nvSpPr>
      <cdr:spPr>
        <a:xfrm xmlns:a="http://schemas.openxmlformats.org/drawingml/2006/main">
          <a:off x="1858034" y="1550470"/>
          <a:ext cx="696258" cy="5888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ln>
                <a:noFill/>
              </a:ln>
            </a:rPr>
            <a:t>Optimal 88-91%</a:t>
          </a:r>
          <a:endParaRPr lang="pl-PL" sz="1100" b="1">
            <a:ln>
              <a:noFill/>
            </a:ln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0.40884</cdr:x>
      <cdr:y>0.57497</cdr:y>
    </cdr:from>
    <cdr:to>
      <cdr:x>0.56494</cdr:x>
      <cdr:y>0.79034</cdr:y>
    </cdr:to>
    <cdr:sp macro="" textlink="">
      <cdr:nvSpPr>
        <cdr:cNvPr id="2" name="TextBox 8">
          <a:extLst xmlns:a="http://schemas.openxmlformats.org/drawingml/2006/main">
            <a:ext uri="{FF2B5EF4-FFF2-40B4-BE49-F238E27FC236}">
              <a16:creationId xmlns:a16="http://schemas.microsoft.com/office/drawing/2014/main" id="{5E5CB284-16A2-907D-53CB-2F6BA5FBABEF}"/>
            </a:ext>
          </a:extLst>
        </cdr:cNvPr>
        <cdr:cNvSpPr txBox="1"/>
      </cdr:nvSpPr>
      <cdr:spPr>
        <a:xfrm xmlns:a="http://schemas.openxmlformats.org/drawingml/2006/main">
          <a:off x="1822786" y="1572008"/>
          <a:ext cx="695957" cy="5888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ln>
                <a:noFill/>
              </a:ln>
            </a:rPr>
            <a:t>Optimal 88-91%</a:t>
          </a:r>
          <a:endParaRPr lang="pl-PL" sz="1100" b="1">
            <a:ln>
              <a:noFill/>
            </a:ln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0.16733</cdr:x>
      <cdr:y>0.55679</cdr:y>
    </cdr:from>
    <cdr:to>
      <cdr:x>0.58148</cdr:x>
      <cdr:y>0.77216</cdr:y>
    </cdr:to>
    <cdr:sp macro="" textlink="">
      <cdr:nvSpPr>
        <cdr:cNvPr id="2" name="TextBox 8">
          <a:extLst xmlns:a="http://schemas.openxmlformats.org/drawingml/2006/main">
            <a:ext uri="{FF2B5EF4-FFF2-40B4-BE49-F238E27FC236}">
              <a16:creationId xmlns:a16="http://schemas.microsoft.com/office/drawing/2014/main" id="{5E5CB284-16A2-907D-53CB-2F6BA5FBABEF}"/>
            </a:ext>
          </a:extLst>
        </cdr:cNvPr>
        <cdr:cNvSpPr txBox="1"/>
      </cdr:nvSpPr>
      <cdr:spPr>
        <a:xfrm xmlns:a="http://schemas.openxmlformats.org/drawingml/2006/main">
          <a:off x="746037" y="1522325"/>
          <a:ext cx="1846420" cy="5888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ln>
                <a:noFill/>
              </a:ln>
            </a:rPr>
            <a:t>Optimal Anywhere</a:t>
          </a:r>
          <a:r>
            <a:rPr lang="en-US" sz="1100" b="1" baseline="0">
              <a:ln>
                <a:noFill/>
              </a:ln>
            </a:rPr>
            <a:t> 90-95%</a:t>
          </a:r>
          <a:endParaRPr lang="pl-PL" sz="1100" b="1">
            <a:ln>
              <a:noFill/>
            </a:ln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0.62291</cdr:x>
      <cdr:y>0.11707</cdr:y>
    </cdr:from>
    <cdr:to>
      <cdr:x>0.62291</cdr:x>
      <cdr:y>0.86341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CD2BCC7F-B2FA-4918-3183-30069F9EC3DF}"/>
            </a:ext>
          </a:extLst>
        </cdr:cNvPr>
        <cdr:cNvCxnSpPr/>
      </cdr:nvCxnSpPr>
      <cdr:spPr>
        <a:xfrm xmlns:a="http://schemas.openxmlformats.org/drawingml/2006/main">
          <a:off x="2667000" y="457200"/>
          <a:ext cx="0" cy="2914650"/>
        </a:xfrm>
        <a:prstGeom xmlns:a="http://schemas.openxmlformats.org/drawingml/2006/main" prst="line">
          <a:avLst/>
        </a:prstGeom>
        <a:ln xmlns:a="http://schemas.openxmlformats.org/drawingml/2006/main" w="2540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0.38487</cdr:x>
      <cdr:y>0.13415</cdr:y>
    </cdr:from>
    <cdr:to>
      <cdr:x>0.38487</cdr:x>
      <cdr:y>0.5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DDFB2081-1C1A-7C6A-0754-8214922A7678}"/>
            </a:ext>
          </a:extLst>
        </cdr:cNvPr>
        <cdr:cNvCxnSpPr/>
      </cdr:nvCxnSpPr>
      <cdr:spPr>
        <a:xfrm xmlns:a="http://schemas.openxmlformats.org/drawingml/2006/main">
          <a:off x="1721143" y="523875"/>
          <a:ext cx="0" cy="1428750"/>
        </a:xfrm>
        <a:prstGeom xmlns:a="http://schemas.openxmlformats.org/drawingml/2006/main" prst="line">
          <a:avLst/>
        </a:prstGeom>
        <a:ln xmlns:a="http://schemas.openxmlformats.org/drawingml/2006/main" w="2540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0.40747</cdr:x>
      <cdr:y>0.16038</cdr:y>
    </cdr:from>
    <cdr:to>
      <cdr:x>0.52002</cdr:x>
      <cdr:y>0.84403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FD01BAFC-323F-48C1-8382-36B7521EA1F9}"/>
            </a:ext>
          </a:extLst>
        </cdr:cNvPr>
        <cdr:cNvSpPr/>
      </cdr:nvSpPr>
      <cdr:spPr>
        <a:xfrm xmlns:a="http://schemas.openxmlformats.org/drawingml/2006/main">
          <a:off x="1866153" y="611096"/>
          <a:ext cx="515471" cy="2604994"/>
        </a:xfrm>
        <a:prstGeom xmlns:a="http://schemas.openxmlformats.org/drawingml/2006/main" prst="rect">
          <a:avLst/>
        </a:prstGeom>
        <a:solidFill xmlns:a="http://schemas.openxmlformats.org/drawingml/2006/main">
          <a:srgbClr val="00B050">
            <a:alpha val="32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  <cdr:relSizeAnchor xmlns:cdr="http://schemas.openxmlformats.org/drawingml/2006/chartDrawing">
    <cdr:from>
      <cdr:x>0.28024</cdr:x>
      <cdr:y>0.15449</cdr:y>
    </cdr:from>
    <cdr:to>
      <cdr:x>0.40502</cdr:x>
      <cdr:y>0.84175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4D0C9CA3-2D72-FB73-C189-7EA62D16B800}"/>
            </a:ext>
          </a:extLst>
        </cdr:cNvPr>
        <cdr:cNvSpPr/>
      </cdr:nvSpPr>
      <cdr:spPr>
        <a:xfrm xmlns:a="http://schemas.openxmlformats.org/drawingml/2006/main">
          <a:off x="1283447" y="588683"/>
          <a:ext cx="571500" cy="2618733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>
            <a:alpha val="27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  <cdr:relSizeAnchor xmlns:cdr="http://schemas.openxmlformats.org/drawingml/2006/chartDrawing">
    <cdr:from>
      <cdr:x>0.52002</cdr:x>
      <cdr:y>0.15449</cdr:y>
    </cdr:from>
    <cdr:to>
      <cdr:x>0.62719</cdr:x>
      <cdr:y>0.83751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7213E3B2-7EAE-415F-8B46-770190956478}"/>
            </a:ext>
          </a:extLst>
        </cdr:cNvPr>
        <cdr:cNvSpPr/>
      </cdr:nvSpPr>
      <cdr:spPr>
        <a:xfrm xmlns:a="http://schemas.openxmlformats.org/drawingml/2006/main">
          <a:off x="2381624" y="588683"/>
          <a:ext cx="490817" cy="2602569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>
            <a:alpha val="27000"/>
          </a:srgbClr>
        </a:solidFill>
        <a:ln xmlns:a="http://schemas.openxmlformats.org/drawingml/2006/main" w="0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l-PL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5776-8350-4087-BCD5-B5350E6A9A50}">
  <dimension ref="F8:G19"/>
  <sheetViews>
    <sheetView tabSelected="1" workbookViewId="0">
      <selection activeCell="G20" sqref="G20"/>
    </sheetView>
  </sheetViews>
  <sheetFormatPr defaultRowHeight="15" x14ac:dyDescent="0.25"/>
  <sheetData>
    <row r="8" spans="6:6" x14ac:dyDescent="0.25">
      <c r="F8" t="s">
        <v>71</v>
      </c>
    </row>
    <row r="9" spans="6:6" x14ac:dyDescent="0.25">
      <c r="F9" t="s">
        <v>84</v>
      </c>
    </row>
    <row r="10" spans="6:6" x14ac:dyDescent="0.25">
      <c r="F10" t="s">
        <v>64</v>
      </c>
    </row>
    <row r="11" spans="6:6" x14ac:dyDescent="0.25">
      <c r="F11" t="s">
        <v>65</v>
      </c>
    </row>
    <row r="12" spans="6:6" x14ac:dyDescent="0.25">
      <c r="F12" t="s">
        <v>72</v>
      </c>
    </row>
    <row r="17" spans="7:7" x14ac:dyDescent="0.25">
      <c r="G17" t="s">
        <v>86</v>
      </c>
    </row>
    <row r="19" spans="7:7" x14ac:dyDescent="0.25">
      <c r="G19" t="s">
        <v>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F5726-329A-4F19-AECD-07DBEEFC8060}">
  <dimension ref="J9:O90"/>
  <sheetViews>
    <sheetView topLeftCell="A60" zoomScaleNormal="100" workbookViewId="0">
      <selection activeCell="J64" sqref="J64"/>
    </sheetView>
  </sheetViews>
  <sheetFormatPr defaultRowHeight="15" x14ac:dyDescent="0.25"/>
  <cols>
    <col min="12" max="12" width="10" bestFit="1" customWidth="1"/>
    <col min="13" max="13" width="13.28515625" bestFit="1" customWidth="1"/>
    <col min="14" max="14" width="9" bestFit="1" customWidth="1"/>
    <col min="15" max="15" width="27" bestFit="1" customWidth="1"/>
  </cols>
  <sheetData>
    <row r="9" spans="10:10" x14ac:dyDescent="0.25">
      <c r="J9" t="s">
        <v>53</v>
      </c>
    </row>
    <row r="25" spans="10:10" x14ac:dyDescent="0.25">
      <c r="J25" t="s">
        <v>66</v>
      </c>
    </row>
    <row r="26" spans="10:10" x14ac:dyDescent="0.25">
      <c r="J26" t="s">
        <v>54</v>
      </c>
    </row>
    <row r="27" spans="10:10" x14ac:dyDescent="0.25">
      <c r="J27" t="s">
        <v>55</v>
      </c>
    </row>
    <row r="28" spans="10:10" x14ac:dyDescent="0.25">
      <c r="J28" t="s">
        <v>56</v>
      </c>
    </row>
    <row r="42" spans="10:10" x14ac:dyDescent="0.25">
      <c r="J42" t="s">
        <v>66</v>
      </c>
    </row>
    <row r="43" spans="10:10" x14ac:dyDescent="0.25">
      <c r="J43" t="s">
        <v>54</v>
      </c>
    </row>
    <row r="44" spans="10:10" x14ac:dyDescent="0.25">
      <c r="J44" t="s">
        <v>55</v>
      </c>
    </row>
    <row r="45" spans="10:10" x14ac:dyDescent="0.25">
      <c r="J45" t="s">
        <v>56</v>
      </c>
    </row>
    <row r="46" spans="10:10" x14ac:dyDescent="0.25">
      <c r="J46" t="s">
        <v>58</v>
      </c>
    </row>
    <row r="62" spans="10:15" x14ac:dyDescent="0.25">
      <c r="L62" s="7" t="s">
        <v>2</v>
      </c>
      <c r="M62" s="7" t="s">
        <v>3</v>
      </c>
      <c r="N62" s="7" t="s">
        <v>4</v>
      </c>
      <c r="O62" s="7" t="s">
        <v>34</v>
      </c>
    </row>
    <row r="63" spans="10:15" x14ac:dyDescent="0.25">
      <c r="L63" s="6">
        <v>100</v>
      </c>
      <c r="M63" s="3">
        <v>496</v>
      </c>
      <c r="N63" s="3">
        <v>38</v>
      </c>
      <c r="O63" s="4">
        <f>(3775/M63)*10</f>
        <v>76.108870967741936</v>
      </c>
    </row>
    <row r="64" spans="10:15" x14ac:dyDescent="0.25">
      <c r="J64" t="s">
        <v>66</v>
      </c>
      <c r="L64" s="6">
        <v>95</v>
      </c>
      <c r="M64" s="3">
        <v>737</v>
      </c>
      <c r="N64" s="3">
        <v>64</v>
      </c>
      <c r="O64" s="4">
        <f t="shared" ref="O64:O66" si="0">(3775/M64)*10</f>
        <v>51.221166892808682</v>
      </c>
    </row>
    <row r="65" spans="10:15" x14ac:dyDescent="0.25">
      <c r="J65" t="s">
        <v>54</v>
      </c>
      <c r="L65" s="6">
        <v>90</v>
      </c>
      <c r="M65" s="3">
        <v>714</v>
      </c>
      <c r="N65" s="3">
        <v>75</v>
      </c>
      <c r="O65" s="4">
        <f t="shared" si="0"/>
        <v>52.871148459383754</v>
      </c>
    </row>
    <row r="66" spans="10:15" x14ac:dyDescent="0.25">
      <c r="J66" t="s">
        <v>55</v>
      </c>
      <c r="L66" s="6">
        <v>85</v>
      </c>
      <c r="M66" s="3">
        <v>561</v>
      </c>
      <c r="N66" s="3">
        <v>85</v>
      </c>
      <c r="O66" s="4">
        <f t="shared" si="0"/>
        <v>67.290552584670237</v>
      </c>
    </row>
    <row r="67" spans="10:15" x14ac:dyDescent="0.25">
      <c r="J67" t="s">
        <v>56</v>
      </c>
    </row>
    <row r="83" spans="10:15" x14ac:dyDescent="0.25">
      <c r="L83" s="7" t="s">
        <v>2</v>
      </c>
      <c r="M83" s="7" t="s">
        <v>3</v>
      </c>
      <c r="N83" s="7" t="s">
        <v>4</v>
      </c>
      <c r="O83" s="7" t="s">
        <v>34</v>
      </c>
    </row>
    <row r="84" spans="10:15" x14ac:dyDescent="0.25">
      <c r="L84" s="6">
        <v>100</v>
      </c>
      <c r="M84">
        <v>540</v>
      </c>
      <c r="N84">
        <v>41.5</v>
      </c>
      <c r="O84" s="4">
        <f>(3775/M84)*10</f>
        <v>69.907407407407405</v>
      </c>
    </row>
    <row r="85" spans="10:15" x14ac:dyDescent="0.25">
      <c r="L85" s="6">
        <v>95</v>
      </c>
      <c r="M85" s="3">
        <v>815</v>
      </c>
      <c r="N85" s="3">
        <v>73.400000000000006</v>
      </c>
      <c r="O85" s="4">
        <f t="shared" ref="O85:O86" si="1">(3775/M85)*10</f>
        <v>46.319018404907979</v>
      </c>
    </row>
    <row r="86" spans="10:15" x14ac:dyDescent="0.25">
      <c r="L86" s="6">
        <v>90</v>
      </c>
      <c r="M86" s="3">
        <v>710</v>
      </c>
      <c r="N86" s="3">
        <v>88</v>
      </c>
      <c r="O86" s="4">
        <f t="shared" si="1"/>
        <v>53.16901408450704</v>
      </c>
    </row>
    <row r="87" spans="10:15" x14ac:dyDescent="0.25">
      <c r="J87" t="s">
        <v>66</v>
      </c>
    </row>
    <row r="88" spans="10:15" x14ac:dyDescent="0.25">
      <c r="J88" t="s">
        <v>54</v>
      </c>
    </row>
    <row r="89" spans="10:15" x14ac:dyDescent="0.25">
      <c r="J89" t="s">
        <v>55</v>
      </c>
    </row>
    <row r="90" spans="10:15" x14ac:dyDescent="0.25">
      <c r="J90" t="s">
        <v>56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D5E74-42E4-4AD4-BC97-A9891ECC549D}">
  <dimension ref="B1:Q238"/>
  <sheetViews>
    <sheetView topLeftCell="A95" zoomScale="98" zoomScaleNormal="98" workbookViewId="0">
      <selection activeCell="J234" sqref="J234"/>
    </sheetView>
  </sheetViews>
  <sheetFormatPr defaultRowHeight="15" x14ac:dyDescent="0.25"/>
  <cols>
    <col min="2" max="2" width="24.85546875" customWidth="1"/>
    <col min="3" max="3" width="13.42578125" bestFit="1" customWidth="1"/>
    <col min="9" max="9" width="20.42578125" customWidth="1"/>
    <col min="10" max="10" width="19.5703125" customWidth="1"/>
    <col min="11" max="11" width="24.5703125" bestFit="1" customWidth="1"/>
    <col min="12" max="12" width="13.42578125" customWidth="1"/>
    <col min="13" max="13" width="28" customWidth="1"/>
    <col min="14" max="14" width="13.42578125" bestFit="1" customWidth="1"/>
    <col min="15" max="15" width="24.5703125" bestFit="1" customWidth="1"/>
    <col min="16" max="16" width="13.28515625" bestFit="1" customWidth="1"/>
    <col min="17" max="17" width="27" bestFit="1" customWidth="1"/>
    <col min="18" max="18" width="13.28515625" bestFit="1" customWidth="1"/>
    <col min="19" max="19" width="9" bestFit="1" customWidth="1"/>
    <col min="20" max="21" width="13.28515625" bestFit="1" customWidth="1"/>
  </cols>
  <sheetData>
    <row r="1" spans="2:17" ht="26.25" x14ac:dyDescent="0.4">
      <c r="B1" s="30" t="s">
        <v>44</v>
      </c>
      <c r="I1" s="31" t="s">
        <v>0</v>
      </c>
      <c r="J1" s="39" t="s">
        <v>9</v>
      </c>
    </row>
    <row r="2" spans="2:17" ht="26.25" x14ac:dyDescent="0.4">
      <c r="B2" s="30" t="s">
        <v>45</v>
      </c>
      <c r="I2" s="31"/>
      <c r="J2" s="39" t="s">
        <v>1</v>
      </c>
    </row>
    <row r="3" spans="2:17" ht="15.75" x14ac:dyDescent="0.25">
      <c r="B3" s="30" t="s">
        <v>46</v>
      </c>
    </row>
    <row r="4" spans="2:17" ht="15.75" x14ac:dyDescent="0.25">
      <c r="B4" s="30" t="s">
        <v>47</v>
      </c>
      <c r="L4" t="s">
        <v>6</v>
      </c>
    </row>
    <row r="5" spans="2:17" ht="15.75" x14ac:dyDescent="0.25">
      <c r="B5" s="30" t="s">
        <v>48</v>
      </c>
    </row>
    <row r="6" spans="2:17" ht="15.75" x14ac:dyDescent="0.25">
      <c r="B6" s="30" t="s">
        <v>49</v>
      </c>
      <c r="L6" s="7" t="s">
        <v>2</v>
      </c>
      <c r="M6" s="7" t="s">
        <v>3</v>
      </c>
      <c r="N6" s="7" t="s">
        <v>11</v>
      </c>
      <c r="O6" s="7" t="s">
        <v>4</v>
      </c>
      <c r="P6" s="7" t="s">
        <v>5</v>
      </c>
    </row>
    <row r="7" spans="2:17" ht="15.75" x14ac:dyDescent="0.25">
      <c r="B7" s="30" t="s">
        <v>50</v>
      </c>
      <c r="L7" s="6">
        <v>100</v>
      </c>
      <c r="M7" s="3">
        <v>400</v>
      </c>
      <c r="N7" s="17">
        <f>L7/M7</f>
        <v>0.25</v>
      </c>
      <c r="O7" s="4">
        <v>23.5</v>
      </c>
      <c r="P7" s="4">
        <f>M7/(O7/60)</f>
        <v>1021.2765957446809</v>
      </c>
    </row>
    <row r="8" spans="2:17" ht="15.75" x14ac:dyDescent="0.25">
      <c r="B8" s="30"/>
      <c r="L8" s="6">
        <v>95</v>
      </c>
      <c r="M8" s="3">
        <v>600</v>
      </c>
      <c r="N8" s="17">
        <f t="shared" ref="N8:N10" si="0">L8/M8</f>
        <v>0.15833333333333333</v>
      </c>
      <c r="O8" s="4">
        <v>36.5</v>
      </c>
      <c r="P8" s="4">
        <f>M8/(O8/60)</f>
        <v>986.30136986301375</v>
      </c>
    </row>
    <row r="9" spans="2:17" x14ac:dyDescent="0.25">
      <c r="L9" s="6">
        <v>90</v>
      </c>
      <c r="M9" s="3">
        <v>700</v>
      </c>
      <c r="N9" s="17">
        <f t="shared" si="0"/>
        <v>0.12857142857142856</v>
      </c>
      <c r="O9" s="3">
        <v>45</v>
      </c>
      <c r="P9" s="4">
        <f>M9/(O9/60)</f>
        <v>933.33333333333337</v>
      </c>
    </row>
    <row r="10" spans="2:17" ht="15.75" x14ac:dyDescent="0.25">
      <c r="B10" s="40" t="s">
        <v>51</v>
      </c>
      <c r="L10" s="6">
        <v>80</v>
      </c>
      <c r="M10" s="3">
        <v>800</v>
      </c>
      <c r="N10" s="17">
        <f t="shared" si="0"/>
        <v>0.1</v>
      </c>
      <c r="O10" s="3">
        <v>60</v>
      </c>
      <c r="P10" s="4">
        <f>M10/(O10/60)</f>
        <v>800</v>
      </c>
    </row>
    <row r="11" spans="2:17" x14ac:dyDescent="0.25">
      <c r="L11" t="s">
        <v>13</v>
      </c>
    </row>
    <row r="12" spans="2:17" x14ac:dyDescent="0.25">
      <c r="L12" s="7" t="s">
        <v>2</v>
      </c>
      <c r="M12" s="11" t="s">
        <v>12</v>
      </c>
      <c r="N12" s="11" t="s">
        <v>14</v>
      </c>
      <c r="O12" s="9" t="s">
        <v>59</v>
      </c>
      <c r="P12" s="9" t="s">
        <v>14</v>
      </c>
      <c r="Q12" s="7" t="s">
        <v>34</v>
      </c>
    </row>
    <row r="13" spans="2:17" x14ac:dyDescent="0.25">
      <c r="L13" s="6">
        <v>100</v>
      </c>
      <c r="M13" s="36">
        <v>0.25</v>
      </c>
      <c r="N13" s="10" t="s">
        <v>10</v>
      </c>
      <c r="O13" s="12">
        <v>1.05</v>
      </c>
      <c r="P13" s="12" t="s">
        <v>10</v>
      </c>
      <c r="Q13" s="4">
        <f>(3775/M7)*10</f>
        <v>94.375</v>
      </c>
    </row>
    <row r="14" spans="2:17" x14ac:dyDescent="0.25">
      <c r="L14" s="6">
        <v>95</v>
      </c>
      <c r="M14" s="36">
        <v>0.26041666666666669</v>
      </c>
      <c r="N14" s="14" t="s">
        <v>15</v>
      </c>
      <c r="O14" s="8">
        <v>1.6</v>
      </c>
      <c r="P14" s="15">
        <f>O14-O$13</f>
        <v>0.55000000000000004</v>
      </c>
      <c r="Q14" s="4">
        <f>(3775/M8)*10</f>
        <v>62.916666666666671</v>
      </c>
    </row>
    <row r="15" spans="2:17" x14ac:dyDescent="0.25">
      <c r="L15" s="6">
        <v>90</v>
      </c>
      <c r="M15" s="36">
        <v>0.27430555555555552</v>
      </c>
      <c r="N15" s="14" t="s">
        <v>16</v>
      </c>
      <c r="O15" s="8">
        <v>1.85</v>
      </c>
      <c r="P15" s="15">
        <f t="shared" ref="P15:P16" si="1">O15-O$13</f>
        <v>0.8</v>
      </c>
      <c r="Q15" s="4">
        <f>(3775/M9)*10</f>
        <v>53.928571428571431</v>
      </c>
    </row>
    <row r="16" spans="2:17" x14ac:dyDescent="0.25">
      <c r="L16" s="6">
        <v>80</v>
      </c>
      <c r="M16" s="36">
        <v>0.31944444444444448</v>
      </c>
      <c r="N16" s="14" t="s">
        <v>17</v>
      </c>
      <c r="O16" s="8">
        <v>2.12</v>
      </c>
      <c r="P16" s="15">
        <f t="shared" si="1"/>
        <v>1.07</v>
      </c>
      <c r="Q16" s="4">
        <f>(3775/M10)*10</f>
        <v>47.1875</v>
      </c>
    </row>
    <row r="17" spans="6:16" x14ac:dyDescent="0.25">
      <c r="L17" s="16" t="s">
        <v>60</v>
      </c>
    </row>
    <row r="18" spans="6:16" x14ac:dyDescent="0.25">
      <c r="L18" s="1"/>
    </row>
    <row r="19" spans="6:16" x14ac:dyDescent="0.25">
      <c r="F19" t="s">
        <v>35</v>
      </c>
    </row>
    <row r="24" spans="6:16" x14ac:dyDescent="0.25">
      <c r="L24" t="s">
        <v>18</v>
      </c>
    </row>
    <row r="25" spans="6:16" x14ac:dyDescent="0.25">
      <c r="L25" t="s">
        <v>7</v>
      </c>
    </row>
    <row r="26" spans="6:16" x14ac:dyDescent="0.25">
      <c r="L26" t="s">
        <v>19</v>
      </c>
    </row>
    <row r="27" spans="6:16" x14ac:dyDescent="0.25">
      <c r="L27" s="7" t="s">
        <v>2</v>
      </c>
      <c r="M27" s="7" t="s">
        <v>3</v>
      </c>
      <c r="N27" s="7" t="s">
        <v>11</v>
      </c>
      <c r="O27" s="7" t="s">
        <v>4</v>
      </c>
      <c r="P27" s="7" t="s">
        <v>5</v>
      </c>
    </row>
    <row r="28" spans="6:16" x14ac:dyDescent="0.25">
      <c r="L28" s="3">
        <v>100</v>
      </c>
      <c r="M28" s="3">
        <v>445</v>
      </c>
      <c r="N28" s="17">
        <f>L28/M28</f>
        <v>0.2247191011235955</v>
      </c>
      <c r="O28" s="3">
        <v>26</v>
      </c>
      <c r="P28" s="4">
        <f>M28/(O28/60)</f>
        <v>1026.9230769230769</v>
      </c>
    </row>
    <row r="29" spans="6:16" x14ac:dyDescent="0.25">
      <c r="L29" s="3">
        <v>95</v>
      </c>
      <c r="M29" s="3">
        <v>672</v>
      </c>
      <c r="N29" s="17">
        <f t="shared" ref="N29:N31" si="2">L29/M29</f>
        <v>0.14136904761904762</v>
      </c>
      <c r="O29" s="3">
        <v>42</v>
      </c>
      <c r="P29" s="4">
        <f>M29/(O29/60)</f>
        <v>960.00000000000011</v>
      </c>
    </row>
    <row r="30" spans="6:16" x14ac:dyDescent="0.25">
      <c r="L30" s="3">
        <v>93</v>
      </c>
      <c r="M30" s="3">
        <v>737</v>
      </c>
      <c r="N30" s="17">
        <f>L30/M30</f>
        <v>0.12618724559023067</v>
      </c>
      <c r="O30" s="4">
        <v>47.2</v>
      </c>
      <c r="P30" s="4">
        <f>M30/(O30/60)</f>
        <v>936.86440677966095</v>
      </c>
    </row>
    <row r="31" spans="6:16" x14ac:dyDescent="0.25">
      <c r="L31" s="3">
        <v>90</v>
      </c>
      <c r="M31" s="3">
        <v>768</v>
      </c>
      <c r="N31" s="17">
        <f>L31/M31</f>
        <v>0.1171875</v>
      </c>
      <c r="O31" s="3">
        <v>52</v>
      </c>
      <c r="P31" s="4">
        <f>M31/(O31/60)</f>
        <v>886.15384615384608</v>
      </c>
    </row>
    <row r="32" spans="6:16" x14ac:dyDescent="0.25">
      <c r="L32" s="3">
        <v>80</v>
      </c>
      <c r="M32" s="3">
        <v>970</v>
      </c>
      <c r="N32" s="17">
        <f>L32/M32</f>
        <v>8.247422680412371E-2</v>
      </c>
      <c r="O32" s="3">
        <v>78</v>
      </c>
      <c r="P32" s="4">
        <f>M32/(O32/60)</f>
        <v>746.15384615384608</v>
      </c>
    </row>
    <row r="33" spans="12:17" x14ac:dyDescent="0.25">
      <c r="L33" t="s">
        <v>13</v>
      </c>
    </row>
    <row r="34" spans="12:17" x14ac:dyDescent="0.25">
      <c r="L34" s="7" t="s">
        <v>2</v>
      </c>
      <c r="M34" s="11" t="s">
        <v>12</v>
      </c>
      <c r="N34" s="11" t="s">
        <v>14</v>
      </c>
      <c r="O34" s="9" t="s">
        <v>59</v>
      </c>
      <c r="P34" s="9" t="s">
        <v>14</v>
      </c>
      <c r="Q34" s="7" t="s">
        <v>34</v>
      </c>
    </row>
    <row r="35" spans="12:17" x14ac:dyDescent="0.25">
      <c r="L35" s="6">
        <v>100</v>
      </c>
      <c r="M35" s="34">
        <v>0.25138888888888888</v>
      </c>
      <c r="N35" s="13" t="s">
        <v>10</v>
      </c>
      <c r="O35" s="18">
        <f>M28/377.5</f>
        <v>1.1788079470198676</v>
      </c>
      <c r="P35" s="12" t="s">
        <v>10</v>
      </c>
      <c r="Q35" s="4">
        <f>(3775/M28)*10</f>
        <v>84.831460674157299</v>
      </c>
    </row>
    <row r="36" spans="12:17" x14ac:dyDescent="0.25">
      <c r="L36" s="6">
        <v>95</v>
      </c>
      <c r="M36" s="34">
        <v>0.26250000000000001</v>
      </c>
      <c r="N36" s="14" t="s">
        <v>20</v>
      </c>
      <c r="O36" s="18">
        <f t="shared" ref="O36:O39" si="3">M29/377.5</f>
        <v>1.7801324503311258</v>
      </c>
      <c r="P36" s="19">
        <f>O36-O$35</f>
        <v>0.6013245033112582</v>
      </c>
      <c r="Q36" s="4">
        <f>(3775/M29)*10</f>
        <v>56.175595238095241</v>
      </c>
    </row>
    <row r="37" spans="12:17" x14ac:dyDescent="0.25">
      <c r="L37" s="6">
        <v>93</v>
      </c>
      <c r="M37" s="35">
        <v>0.27361111111111108</v>
      </c>
      <c r="N37" s="20" t="s">
        <v>21</v>
      </c>
      <c r="O37" s="18">
        <f t="shared" si="3"/>
        <v>1.9523178807947019</v>
      </c>
      <c r="P37" s="19">
        <f t="shared" ref="P37:P39" si="4">O37-O$35</f>
        <v>0.77350993377483435</v>
      </c>
      <c r="Q37" s="4">
        <f>(3775/M30)*10</f>
        <v>51.221166892808682</v>
      </c>
    </row>
    <row r="38" spans="12:17" x14ac:dyDescent="0.25">
      <c r="L38" s="6">
        <v>90</v>
      </c>
      <c r="M38" s="34">
        <v>0.28333333333333333</v>
      </c>
      <c r="N38" s="14" t="s">
        <v>22</v>
      </c>
      <c r="O38" s="18">
        <f t="shared" si="3"/>
        <v>2.0344370860927152</v>
      </c>
      <c r="P38" s="19">
        <f t="shared" si="4"/>
        <v>0.85562913907284766</v>
      </c>
      <c r="Q38" s="4">
        <f>(3775/M31)*10</f>
        <v>49.153645833333329</v>
      </c>
    </row>
    <row r="39" spans="12:17" x14ac:dyDescent="0.25">
      <c r="L39" s="6">
        <v>80</v>
      </c>
      <c r="M39" s="34">
        <v>0.34375</v>
      </c>
      <c r="N39" s="14" t="s">
        <v>23</v>
      </c>
      <c r="O39" s="18">
        <f t="shared" si="3"/>
        <v>2.5695364238410594</v>
      </c>
      <c r="P39" s="19">
        <f t="shared" si="4"/>
        <v>1.3907284768211918</v>
      </c>
      <c r="Q39" s="4">
        <f>(3775/M32)*10</f>
        <v>38.917525773195877</v>
      </c>
    </row>
    <row r="49" spans="12:17" x14ac:dyDescent="0.25">
      <c r="L49" t="s">
        <v>8</v>
      </c>
    </row>
    <row r="51" spans="12:17" x14ac:dyDescent="0.25">
      <c r="L51" s="7" t="s">
        <v>2</v>
      </c>
      <c r="M51" s="7" t="s">
        <v>3</v>
      </c>
      <c r="N51" s="7" t="s">
        <v>11</v>
      </c>
      <c r="O51" s="7" t="s">
        <v>4</v>
      </c>
      <c r="P51" s="7" t="s">
        <v>5</v>
      </c>
    </row>
    <row r="52" spans="12:17" x14ac:dyDescent="0.25">
      <c r="L52" s="6">
        <v>100</v>
      </c>
      <c r="M52" s="3">
        <v>475</v>
      </c>
      <c r="N52" s="17">
        <f>L52/M52</f>
        <v>0.21052631578947367</v>
      </c>
      <c r="O52" s="3">
        <v>28</v>
      </c>
      <c r="P52" s="4">
        <f>M52/(O52/60)</f>
        <v>1017.8571428571429</v>
      </c>
    </row>
    <row r="53" spans="12:17" x14ac:dyDescent="0.25">
      <c r="L53" s="6">
        <v>95</v>
      </c>
      <c r="M53" s="3">
        <v>745</v>
      </c>
      <c r="N53" s="17">
        <f>L53/M53</f>
        <v>0.12751677852348994</v>
      </c>
      <c r="O53" s="3">
        <v>48</v>
      </c>
      <c r="P53" s="4">
        <f>M53/(O53/60)</f>
        <v>931.25</v>
      </c>
    </row>
    <row r="54" spans="12:17" x14ac:dyDescent="0.25">
      <c r="L54" s="6">
        <v>90</v>
      </c>
      <c r="M54" s="3">
        <v>838</v>
      </c>
      <c r="N54" s="17">
        <f>L54/M54</f>
        <v>0.10739856801909307</v>
      </c>
      <c r="O54" s="3">
        <v>57</v>
      </c>
      <c r="P54" s="4">
        <f>M54/(O54/60)</f>
        <v>882.1052631578948</v>
      </c>
    </row>
    <row r="55" spans="12:17" x14ac:dyDescent="0.25">
      <c r="L55" s="6">
        <v>80</v>
      </c>
      <c r="M55" s="3">
        <v>1030</v>
      </c>
      <c r="N55" s="17">
        <f>L55/M55</f>
        <v>7.7669902912621352E-2</v>
      </c>
      <c r="O55" s="3">
        <v>94</v>
      </c>
      <c r="P55" s="4">
        <f>M55/(O55/60)</f>
        <v>657.44680851063833</v>
      </c>
    </row>
    <row r="56" spans="12:17" x14ac:dyDescent="0.25">
      <c r="L56" t="s">
        <v>13</v>
      </c>
    </row>
    <row r="57" spans="12:17" x14ac:dyDescent="0.25">
      <c r="L57" s="7" t="s">
        <v>2</v>
      </c>
      <c r="M57" s="11" t="s">
        <v>12</v>
      </c>
      <c r="N57" s="11" t="s">
        <v>14</v>
      </c>
      <c r="O57" s="9" t="s">
        <v>59</v>
      </c>
      <c r="P57" s="9" t="s">
        <v>14</v>
      </c>
      <c r="Q57" s="7" t="s">
        <v>34</v>
      </c>
    </row>
    <row r="58" spans="12:17" x14ac:dyDescent="0.25">
      <c r="L58" s="6">
        <v>100</v>
      </c>
      <c r="M58" s="34">
        <v>0.25208333333333333</v>
      </c>
      <c r="N58" s="13" t="s">
        <v>10</v>
      </c>
      <c r="O58" s="18">
        <f>M52/377.5</f>
        <v>1.2582781456953642</v>
      </c>
      <c r="P58" s="12" t="s">
        <v>10</v>
      </c>
      <c r="Q58" s="4">
        <f>(3775/M52)*10</f>
        <v>79.473684210526315</v>
      </c>
    </row>
    <row r="59" spans="12:17" x14ac:dyDescent="0.25">
      <c r="L59" s="6">
        <v>95</v>
      </c>
      <c r="M59" s="34">
        <v>0.26944444444444443</v>
      </c>
      <c r="N59" s="14" t="s">
        <v>38</v>
      </c>
      <c r="O59" s="18">
        <f>M53/377.5</f>
        <v>1.9735099337748345</v>
      </c>
      <c r="P59" s="19">
        <f>O59-O$58</f>
        <v>0.7152317880794703</v>
      </c>
      <c r="Q59" s="4">
        <f>(3775/M53)*10</f>
        <v>50.671140939597315</v>
      </c>
    </row>
    <row r="60" spans="12:17" x14ac:dyDescent="0.25">
      <c r="L60" s="6">
        <v>90</v>
      </c>
      <c r="M60" s="34">
        <v>0.29166666666666669</v>
      </c>
      <c r="N60" s="14" t="s">
        <v>39</v>
      </c>
      <c r="O60" s="18">
        <f>M54/377.5</f>
        <v>2.2198675496688742</v>
      </c>
      <c r="P60" s="19">
        <f t="shared" ref="P60:P61" si="5">O60-O$58</f>
        <v>0.96158940397351</v>
      </c>
      <c r="Q60" s="4">
        <f>(3775/M54)*10</f>
        <v>45.04773269689737</v>
      </c>
    </row>
    <row r="61" spans="12:17" x14ac:dyDescent="0.25">
      <c r="L61" s="6">
        <v>80</v>
      </c>
      <c r="M61" s="34">
        <v>0.39166666666666666</v>
      </c>
      <c r="N61" s="14" t="s">
        <v>40</v>
      </c>
      <c r="O61" s="18">
        <f>M55/377.5</f>
        <v>2.7284768211920531</v>
      </c>
      <c r="P61" s="19">
        <f t="shared" si="5"/>
        <v>1.4701986754966889</v>
      </c>
      <c r="Q61" s="4">
        <f>(3775/M55)*10</f>
        <v>36.650485436893206</v>
      </c>
    </row>
    <row r="69" spans="12:17" x14ac:dyDescent="0.25">
      <c r="L69" t="s">
        <v>24</v>
      </c>
    </row>
    <row r="71" spans="12:17" x14ac:dyDescent="0.25">
      <c r="L71" s="7" t="s">
        <v>2</v>
      </c>
      <c r="M71" s="7" t="s">
        <v>3</v>
      </c>
      <c r="N71" s="7" t="s">
        <v>11</v>
      </c>
      <c r="O71" s="7" t="s">
        <v>4</v>
      </c>
      <c r="P71" s="7" t="s">
        <v>5</v>
      </c>
    </row>
    <row r="72" spans="12:17" x14ac:dyDescent="0.25">
      <c r="L72" s="6">
        <v>100</v>
      </c>
      <c r="M72" s="3">
        <v>550</v>
      </c>
      <c r="N72" s="17">
        <f>L72/M72</f>
        <v>0.18181818181818182</v>
      </c>
      <c r="O72" s="3">
        <v>33</v>
      </c>
      <c r="P72" s="4">
        <f>M72/(O72/60)</f>
        <v>999.99999999999989</v>
      </c>
    </row>
    <row r="73" spans="12:17" x14ac:dyDescent="0.25">
      <c r="L73" s="23">
        <v>95</v>
      </c>
      <c r="M73" s="24">
        <v>923</v>
      </c>
      <c r="N73" s="25">
        <f>L73/M73</f>
        <v>0.10292524377031419</v>
      </c>
      <c r="O73" s="21">
        <v>60.5</v>
      </c>
      <c r="P73" s="21">
        <f>M73/(O73/60)</f>
        <v>915.37190082644634</v>
      </c>
    </row>
    <row r="74" spans="12:17" x14ac:dyDescent="0.25">
      <c r="L74" s="6">
        <v>90</v>
      </c>
      <c r="M74" s="3">
        <v>1114</v>
      </c>
      <c r="N74" s="17">
        <f>L74/M74</f>
        <v>8.0789946140035901E-2</v>
      </c>
      <c r="O74" s="3">
        <v>84</v>
      </c>
      <c r="P74" s="4">
        <f>M74/(O74/60)</f>
        <v>795.71428571428578</v>
      </c>
    </row>
    <row r="75" spans="12:17" x14ac:dyDescent="0.25">
      <c r="L75" s="26" t="s">
        <v>28</v>
      </c>
      <c r="M75" s="27"/>
      <c r="N75" s="28"/>
      <c r="O75" s="27"/>
      <c r="P75" s="22"/>
    </row>
    <row r="78" spans="12:17" x14ac:dyDescent="0.25">
      <c r="L78" t="s">
        <v>13</v>
      </c>
    </row>
    <row r="79" spans="12:17" x14ac:dyDescent="0.25">
      <c r="L79" s="7" t="s">
        <v>2</v>
      </c>
      <c r="M79" s="11" t="s">
        <v>12</v>
      </c>
      <c r="N79" s="11" t="s">
        <v>14</v>
      </c>
      <c r="O79" s="9" t="s">
        <v>59</v>
      </c>
      <c r="P79" s="9" t="s">
        <v>14</v>
      </c>
      <c r="Q79" s="7" t="s">
        <v>34</v>
      </c>
    </row>
    <row r="80" spans="12:17" x14ac:dyDescent="0.25">
      <c r="L80" s="6">
        <v>100</v>
      </c>
      <c r="M80" s="34">
        <v>0.25763888888888892</v>
      </c>
      <c r="N80" s="13" t="s">
        <v>10</v>
      </c>
      <c r="O80" s="18">
        <f>M72/377.5</f>
        <v>1.4569536423841059</v>
      </c>
      <c r="P80" s="12" t="s">
        <v>10</v>
      </c>
      <c r="Q80" s="4">
        <f>(3775/M72)*10</f>
        <v>68.636363636363626</v>
      </c>
    </row>
    <row r="81" spans="2:17" x14ac:dyDescent="0.25">
      <c r="L81" s="6">
        <v>95</v>
      </c>
      <c r="M81" s="34">
        <v>0.27916666666666667</v>
      </c>
      <c r="N81" s="14" t="s">
        <v>25</v>
      </c>
      <c r="O81" s="18">
        <f>M73/377.5</f>
        <v>2.4450331125827813</v>
      </c>
      <c r="P81" s="19">
        <f>O81-O$58</f>
        <v>1.1867549668874171</v>
      </c>
      <c r="Q81" s="4">
        <f>(3775/M73)*10</f>
        <v>40.899241603466962</v>
      </c>
    </row>
    <row r="82" spans="2:17" x14ac:dyDescent="0.25">
      <c r="L82" s="6">
        <v>90</v>
      </c>
      <c r="M82" s="34">
        <v>0.3125</v>
      </c>
      <c r="N82" s="14" t="s">
        <v>26</v>
      </c>
      <c r="O82" s="18">
        <f>M74/377.5</f>
        <v>2.9509933774834436</v>
      </c>
      <c r="P82" s="19">
        <f>O82-O$58</f>
        <v>1.6927152317880794</v>
      </c>
      <c r="Q82" s="4">
        <f>(3775/M74)*10</f>
        <v>33.886894075403951</v>
      </c>
    </row>
    <row r="83" spans="2:17" x14ac:dyDescent="0.25">
      <c r="L83" s="6">
        <v>80</v>
      </c>
      <c r="M83" s="34">
        <v>0.58333333333333337</v>
      </c>
      <c r="N83" s="14" t="s">
        <v>30</v>
      </c>
      <c r="O83" s="29" t="s">
        <v>29</v>
      </c>
      <c r="P83" s="19" t="s">
        <v>29</v>
      </c>
      <c r="Q83" s="4" t="s">
        <v>27</v>
      </c>
    </row>
    <row r="87" spans="2:17" ht="28.5" x14ac:dyDescent="0.45">
      <c r="C87" s="32" t="s">
        <v>31</v>
      </c>
    </row>
    <row r="91" spans="2:17" x14ac:dyDescent="0.25">
      <c r="D91" t="s">
        <v>33</v>
      </c>
      <c r="K91" t="s">
        <v>37</v>
      </c>
      <c r="M91" t="s">
        <v>41</v>
      </c>
    </row>
    <row r="92" spans="2:17" x14ac:dyDescent="0.25">
      <c r="J92" t="s">
        <v>32</v>
      </c>
      <c r="L92" s="33">
        <v>1</v>
      </c>
      <c r="M92" s="33">
        <v>0.95</v>
      </c>
      <c r="N92" s="33">
        <v>0.9</v>
      </c>
      <c r="O92" s="33">
        <v>0.8</v>
      </c>
    </row>
    <row r="93" spans="2:17" x14ac:dyDescent="0.25">
      <c r="B93" t="s">
        <v>32</v>
      </c>
      <c r="D93" s="33">
        <v>1</v>
      </c>
      <c r="E93" s="33">
        <v>0.95</v>
      </c>
      <c r="F93" s="33">
        <v>0.9</v>
      </c>
      <c r="G93" s="33">
        <v>0.8</v>
      </c>
      <c r="J93">
        <v>50</v>
      </c>
      <c r="L93" s="37">
        <f>M13</f>
        <v>0.25</v>
      </c>
      <c r="M93" s="37">
        <f>M14</f>
        <v>0.26041666666666669</v>
      </c>
      <c r="N93" s="37">
        <f>M15</f>
        <v>0.27430555555555552</v>
      </c>
      <c r="O93" s="37">
        <f>M16</f>
        <v>0.31944444444444448</v>
      </c>
    </row>
    <row r="94" spans="2:17" x14ac:dyDescent="0.25">
      <c r="B94">
        <v>50</v>
      </c>
      <c r="D94" s="2">
        <f>Q13</f>
        <v>94.375</v>
      </c>
      <c r="E94" s="2">
        <f>Q14</f>
        <v>62.916666666666671</v>
      </c>
      <c r="F94" s="2">
        <f>Q15</f>
        <v>53.928571428571431</v>
      </c>
      <c r="G94" s="2">
        <f>Q16</f>
        <v>47.1875</v>
      </c>
      <c r="J94">
        <v>1000</v>
      </c>
      <c r="L94" s="37">
        <f>M35</f>
        <v>0.25138888888888888</v>
      </c>
      <c r="M94" s="37">
        <f>M36</f>
        <v>0.26250000000000001</v>
      </c>
      <c r="N94" s="37">
        <f>M37</f>
        <v>0.27361111111111108</v>
      </c>
      <c r="O94" s="37">
        <f>M38</f>
        <v>0.28333333333333333</v>
      </c>
    </row>
    <row r="95" spans="2:17" x14ac:dyDescent="0.25">
      <c r="B95">
        <v>1000</v>
      </c>
      <c r="D95" s="2">
        <f>Q35</f>
        <v>84.831460674157299</v>
      </c>
      <c r="E95" s="2">
        <f>Q36</f>
        <v>56.175595238095241</v>
      </c>
      <c r="F95" s="2">
        <f>Q38</f>
        <v>49.153645833333329</v>
      </c>
      <c r="G95" s="2">
        <f>Q39</f>
        <v>38.917525773195877</v>
      </c>
      <c r="J95">
        <v>2000</v>
      </c>
      <c r="L95" s="37">
        <v>0.25208333333333333</v>
      </c>
      <c r="M95" s="37">
        <v>0.26944444444444443</v>
      </c>
      <c r="N95" s="37">
        <v>0.29166666666666669</v>
      </c>
      <c r="O95" s="37">
        <v>0.39166666666666666</v>
      </c>
    </row>
    <row r="96" spans="2:17" x14ac:dyDescent="0.25">
      <c r="B96">
        <v>2000</v>
      </c>
      <c r="D96" s="2">
        <f>Q58</f>
        <v>79.473684210526315</v>
      </c>
      <c r="E96" s="2">
        <f>Q59</f>
        <v>50.671140939597315</v>
      </c>
      <c r="F96" s="2">
        <f>Q60</f>
        <v>45.04773269689737</v>
      </c>
      <c r="G96" s="2">
        <f>Q61</f>
        <v>36.650485436893206</v>
      </c>
      <c r="J96">
        <v>4000</v>
      </c>
      <c r="L96" s="37">
        <f>M80</f>
        <v>0.25763888888888892</v>
      </c>
      <c r="M96" s="37">
        <f>M81</f>
        <v>0.27916666666666667</v>
      </c>
      <c r="N96" s="37">
        <f>M82</f>
        <v>0.3125</v>
      </c>
      <c r="O96" s="37">
        <f>M83</f>
        <v>0.58333333333333337</v>
      </c>
    </row>
    <row r="97" spans="2:14" x14ac:dyDescent="0.25">
      <c r="B97">
        <v>4000</v>
      </c>
      <c r="D97" s="2">
        <f>Q80</f>
        <v>68.636363636363626</v>
      </c>
      <c r="E97" s="2">
        <f>Q81</f>
        <v>40.899241603466962</v>
      </c>
      <c r="F97" s="2">
        <f>Q82</f>
        <v>33.886894075403951</v>
      </c>
      <c r="G97">
        <v>26</v>
      </c>
      <c r="H97" t="s">
        <v>36</v>
      </c>
    </row>
    <row r="99" spans="2:14" x14ac:dyDescent="0.25">
      <c r="K99" t="s">
        <v>37</v>
      </c>
      <c r="M99" t="s">
        <v>42</v>
      </c>
    </row>
    <row r="100" spans="2:14" x14ac:dyDescent="0.25">
      <c r="J100" t="s">
        <v>32</v>
      </c>
      <c r="K100" s="33">
        <v>1</v>
      </c>
      <c r="L100" s="33">
        <v>0.95</v>
      </c>
      <c r="M100" s="33">
        <v>0.9</v>
      </c>
      <c r="N100" s="33"/>
    </row>
    <row r="101" spans="2:14" x14ac:dyDescent="0.25">
      <c r="J101">
        <v>50</v>
      </c>
      <c r="K101" s="37">
        <v>0.34027777777777773</v>
      </c>
      <c r="L101" s="37">
        <v>0.37152777777777773</v>
      </c>
      <c r="M101" s="37">
        <v>0.4145833333333333</v>
      </c>
    </row>
    <row r="102" spans="2:14" x14ac:dyDescent="0.25">
      <c r="J102">
        <v>1000</v>
      </c>
      <c r="K102" s="37">
        <v>0.34236111111111112</v>
      </c>
      <c r="L102" s="37">
        <v>0.3833333333333333</v>
      </c>
      <c r="M102" s="37">
        <v>0.44236111111111115</v>
      </c>
    </row>
    <row r="103" spans="2:14" x14ac:dyDescent="0.25">
      <c r="J103">
        <v>2000</v>
      </c>
      <c r="K103" s="37">
        <v>0.3444444444444445</v>
      </c>
      <c r="L103" s="37">
        <v>0.39444444444444443</v>
      </c>
      <c r="M103" s="37">
        <v>0.4680555555555555</v>
      </c>
    </row>
    <row r="104" spans="2:14" x14ac:dyDescent="0.25">
      <c r="J104">
        <v>4000</v>
      </c>
      <c r="K104" s="37">
        <v>0.35138888888888892</v>
      </c>
      <c r="L104" s="37">
        <v>0.43472222222222223</v>
      </c>
      <c r="M104" s="38">
        <v>0.54166666666666663</v>
      </c>
      <c r="N104" t="s">
        <v>43</v>
      </c>
    </row>
    <row r="131" spans="8:13" x14ac:dyDescent="0.25">
      <c r="J131" s="5" t="s">
        <v>61</v>
      </c>
    </row>
    <row r="132" spans="8:13" x14ac:dyDescent="0.25">
      <c r="J132" t="s">
        <v>63</v>
      </c>
    </row>
    <row r="134" spans="8:13" x14ac:dyDescent="0.25">
      <c r="I134" t="s">
        <v>52</v>
      </c>
    </row>
    <row r="136" spans="8:13" x14ac:dyDescent="0.25">
      <c r="H136" t="s">
        <v>6</v>
      </c>
    </row>
    <row r="138" spans="8:13" x14ac:dyDescent="0.25">
      <c r="H138" s="7" t="s">
        <v>2</v>
      </c>
      <c r="I138" s="7" t="s">
        <v>3</v>
      </c>
      <c r="J138" s="7" t="s">
        <v>11</v>
      </c>
      <c r="K138" s="7" t="s">
        <v>4</v>
      </c>
      <c r="L138" s="7" t="s">
        <v>5</v>
      </c>
    </row>
    <row r="139" spans="8:13" x14ac:dyDescent="0.25">
      <c r="H139" s="6">
        <v>100</v>
      </c>
      <c r="I139" s="3">
        <v>424</v>
      </c>
      <c r="J139" s="17">
        <f>H139/I139</f>
        <v>0.23584905660377359</v>
      </c>
      <c r="K139" s="4">
        <v>32.119999999999997</v>
      </c>
      <c r="L139" s="4">
        <f>I139/(K139/60)</f>
        <v>792.02988792029885</v>
      </c>
    </row>
    <row r="140" spans="8:13" x14ac:dyDescent="0.25">
      <c r="H140" s="6">
        <v>95</v>
      </c>
      <c r="I140" s="3">
        <v>604</v>
      </c>
      <c r="J140" s="17">
        <f t="shared" ref="J140:J142" si="6">H140/I140</f>
        <v>0.15728476821192053</v>
      </c>
      <c r="K140" s="4">
        <v>49.7</v>
      </c>
      <c r="L140" s="4">
        <f t="shared" ref="L140:L142" si="7">I140/(K140/60)</f>
        <v>729.17505030181087</v>
      </c>
    </row>
    <row r="141" spans="8:13" x14ac:dyDescent="0.25">
      <c r="H141" s="6">
        <v>90</v>
      </c>
      <c r="I141" s="3">
        <v>634</v>
      </c>
      <c r="J141" s="17">
        <f t="shared" si="6"/>
        <v>0.14195583596214512</v>
      </c>
      <c r="K141" s="3">
        <v>58.5</v>
      </c>
      <c r="L141" s="4">
        <f t="shared" si="7"/>
        <v>650.25641025641028</v>
      </c>
    </row>
    <row r="142" spans="8:13" x14ac:dyDescent="0.25">
      <c r="H142" s="6">
        <v>85</v>
      </c>
      <c r="I142" s="3">
        <v>604</v>
      </c>
      <c r="J142" s="17">
        <f t="shared" si="6"/>
        <v>0.14072847682119205</v>
      </c>
      <c r="K142" s="3">
        <v>64.5</v>
      </c>
      <c r="L142" s="4">
        <f t="shared" si="7"/>
        <v>561.8604651162791</v>
      </c>
    </row>
    <row r="143" spans="8:13" x14ac:dyDescent="0.25">
      <c r="H143" t="s">
        <v>13</v>
      </c>
    </row>
    <row r="144" spans="8:13" x14ac:dyDescent="0.25">
      <c r="H144" s="7" t="s">
        <v>2</v>
      </c>
      <c r="I144" s="11" t="s">
        <v>12</v>
      </c>
      <c r="J144" s="11" t="s">
        <v>14</v>
      </c>
      <c r="K144" s="9" t="s">
        <v>59</v>
      </c>
      <c r="L144" s="9" t="s">
        <v>14</v>
      </c>
      <c r="M144" s="7" t="s">
        <v>34</v>
      </c>
    </row>
    <row r="145" spans="8:13" x14ac:dyDescent="0.25">
      <c r="H145" s="6">
        <v>100</v>
      </c>
      <c r="I145" s="36">
        <v>0.31875000000000003</v>
      </c>
      <c r="J145" s="13" t="s">
        <v>10</v>
      </c>
      <c r="K145" s="29">
        <f>I139/377.5</f>
        <v>1.12317880794702</v>
      </c>
      <c r="L145" s="29" t="s">
        <v>10</v>
      </c>
      <c r="M145" s="4">
        <f>(3775/I139)*10</f>
        <v>89.03301886792454</v>
      </c>
    </row>
    <row r="146" spans="8:13" x14ac:dyDescent="0.25">
      <c r="H146" s="6">
        <v>95</v>
      </c>
      <c r="I146" s="36">
        <v>0.34722222222222227</v>
      </c>
      <c r="J146" s="41">
        <f>I146-I$145</f>
        <v>2.8472222222222232E-2</v>
      </c>
      <c r="K146" s="29">
        <f t="shared" ref="K146:K148" si="8">I140/377.5</f>
        <v>1.6</v>
      </c>
      <c r="L146" s="19">
        <f>K146-K$145</f>
        <v>0.47682119205298013</v>
      </c>
      <c r="M146" s="4">
        <f>(3775/I140)*10</f>
        <v>62.5</v>
      </c>
    </row>
    <row r="147" spans="8:13" x14ac:dyDescent="0.25">
      <c r="H147" s="6">
        <v>90</v>
      </c>
      <c r="I147" s="36">
        <v>0.38819444444444445</v>
      </c>
      <c r="J147" s="41">
        <f t="shared" ref="J147:J148" si="9">I147-I$145</f>
        <v>6.944444444444442E-2</v>
      </c>
      <c r="K147" s="29">
        <f t="shared" si="8"/>
        <v>1.6794701986754967</v>
      </c>
      <c r="L147" s="19">
        <f t="shared" ref="L147:L148" si="10">K147-K$145</f>
        <v>0.55629139072847678</v>
      </c>
      <c r="M147" s="4">
        <f>(3775/I141)*10</f>
        <v>59.542586750788644</v>
      </c>
    </row>
    <row r="148" spans="8:13" x14ac:dyDescent="0.25">
      <c r="H148" s="6">
        <v>85</v>
      </c>
      <c r="I148" s="36">
        <v>0.34027777777777773</v>
      </c>
      <c r="J148" s="41">
        <f t="shared" si="9"/>
        <v>2.1527777777777701E-2</v>
      </c>
      <c r="K148" s="29">
        <f t="shared" si="8"/>
        <v>1.6</v>
      </c>
      <c r="L148" s="19">
        <f t="shared" si="10"/>
        <v>0.47682119205298013</v>
      </c>
      <c r="M148" s="4">
        <f>(3775/I142)*10</f>
        <v>62.5</v>
      </c>
    </row>
    <row r="154" spans="8:13" x14ac:dyDescent="0.25">
      <c r="I154" t="s">
        <v>57</v>
      </c>
    </row>
    <row r="156" spans="8:13" x14ac:dyDescent="0.25">
      <c r="H156" t="s">
        <v>6</v>
      </c>
    </row>
    <row r="158" spans="8:13" x14ac:dyDescent="0.25">
      <c r="H158" s="7" t="s">
        <v>2</v>
      </c>
      <c r="I158" s="7" t="s">
        <v>3</v>
      </c>
      <c r="J158" s="7" t="s">
        <v>11</v>
      </c>
      <c r="K158" s="7" t="s">
        <v>4</v>
      </c>
      <c r="L158" s="7" t="s">
        <v>5</v>
      </c>
    </row>
    <row r="159" spans="8:13" x14ac:dyDescent="0.25">
      <c r="H159" s="6">
        <v>100</v>
      </c>
      <c r="I159" s="3">
        <v>421</v>
      </c>
      <c r="J159" s="17">
        <f>H159/I159</f>
        <v>0.23752969121140141</v>
      </c>
      <c r="K159" s="4">
        <v>33</v>
      </c>
      <c r="L159" s="4">
        <f>I159/(K159/60)</f>
        <v>765.45454545454538</v>
      </c>
    </row>
    <row r="160" spans="8:13" x14ac:dyDescent="0.25">
      <c r="H160" s="6">
        <v>95</v>
      </c>
      <c r="I160" s="3">
        <v>592</v>
      </c>
      <c r="J160" s="17">
        <f t="shared" ref="J160:J162" si="11">H160/I160</f>
        <v>0.16047297297297297</v>
      </c>
      <c r="K160" s="4">
        <v>50.2</v>
      </c>
      <c r="L160" s="4">
        <f t="shared" ref="L160:L162" si="12">I160/(K160/60)</f>
        <v>707.56972111553785</v>
      </c>
    </row>
    <row r="161" spans="8:13" x14ac:dyDescent="0.25">
      <c r="H161" s="6">
        <v>90</v>
      </c>
      <c r="I161" s="3">
        <v>618</v>
      </c>
      <c r="J161" s="17">
        <f t="shared" si="11"/>
        <v>0.14563106796116504</v>
      </c>
      <c r="K161" s="3">
        <v>60</v>
      </c>
      <c r="L161" s="4">
        <f t="shared" si="12"/>
        <v>618</v>
      </c>
    </row>
    <row r="162" spans="8:13" x14ac:dyDescent="0.25">
      <c r="H162" s="6">
        <v>85</v>
      </c>
      <c r="I162" s="3">
        <v>580</v>
      </c>
      <c r="J162" s="17">
        <f t="shared" si="11"/>
        <v>0.14655172413793102</v>
      </c>
      <c r="K162" s="3">
        <v>65</v>
      </c>
      <c r="L162" s="4">
        <f t="shared" si="12"/>
        <v>535.38461538461547</v>
      </c>
    </row>
    <row r="163" spans="8:13" x14ac:dyDescent="0.25">
      <c r="H163" t="s">
        <v>13</v>
      </c>
    </row>
    <row r="164" spans="8:13" x14ac:dyDescent="0.25">
      <c r="H164" s="7" t="s">
        <v>2</v>
      </c>
      <c r="I164" s="11" t="s">
        <v>12</v>
      </c>
      <c r="J164" s="11" t="s">
        <v>14</v>
      </c>
      <c r="K164" s="9" t="s">
        <v>59</v>
      </c>
      <c r="L164" s="9" t="s">
        <v>14</v>
      </c>
      <c r="M164" s="7" t="s">
        <v>34</v>
      </c>
    </row>
    <row r="165" spans="8:13" x14ac:dyDescent="0.25">
      <c r="H165" s="6">
        <v>100</v>
      </c>
      <c r="I165" s="36">
        <v>0.3263888888888889</v>
      </c>
      <c r="J165" s="13" t="s">
        <v>10</v>
      </c>
      <c r="K165" s="29">
        <f>I159/377.5</f>
        <v>1.1152317880794702</v>
      </c>
      <c r="L165" s="29" t="s">
        <v>10</v>
      </c>
      <c r="M165" s="4">
        <f>(3775/I159)*10</f>
        <v>89.667458432304045</v>
      </c>
    </row>
    <row r="166" spans="8:13" x14ac:dyDescent="0.25">
      <c r="H166" s="6">
        <v>95</v>
      </c>
      <c r="I166" s="36">
        <v>0.36041666666666666</v>
      </c>
      <c r="J166" s="41">
        <f>I166-I$165</f>
        <v>3.4027777777777768E-2</v>
      </c>
      <c r="K166" s="29">
        <f t="shared" ref="K166:K168" si="13">I160/377.5</f>
        <v>1.5682119205298013</v>
      </c>
      <c r="L166" s="19">
        <f>K166-K$145</f>
        <v>0.44503311258278133</v>
      </c>
      <c r="M166" s="4">
        <f>(3775/I160)*10</f>
        <v>63.766891891891895</v>
      </c>
    </row>
    <row r="167" spans="8:13" x14ac:dyDescent="0.25">
      <c r="H167" s="6">
        <v>90</v>
      </c>
      <c r="I167" s="36">
        <v>0.40416666666666662</v>
      </c>
      <c r="J167" s="41">
        <f t="shared" ref="J167:J168" si="14">I167-I$165</f>
        <v>7.7777777777777724E-2</v>
      </c>
      <c r="K167" s="29">
        <f t="shared" si="13"/>
        <v>1.6370860927152318</v>
      </c>
      <c r="L167" s="19">
        <f t="shared" ref="L167:L168" si="15">K167-K$145</f>
        <v>0.51390728476821179</v>
      </c>
      <c r="M167" s="4">
        <f>(3775/I161)*10</f>
        <v>61.08414239482201</v>
      </c>
    </row>
    <row r="168" spans="8:13" x14ac:dyDescent="0.25">
      <c r="H168" s="6">
        <v>85</v>
      </c>
      <c r="I168" s="36">
        <v>0.47222222222222227</v>
      </c>
      <c r="J168" s="41">
        <f t="shared" si="14"/>
        <v>0.14583333333333337</v>
      </c>
      <c r="K168" s="29">
        <f t="shared" si="13"/>
        <v>1.5364238410596027</v>
      </c>
      <c r="L168" s="19">
        <f t="shared" si="15"/>
        <v>0.41324503311258276</v>
      </c>
      <c r="M168" s="4">
        <f>(3775/I162)*10</f>
        <v>65.08620689655173</v>
      </c>
    </row>
    <row r="170" spans="8:13" x14ac:dyDescent="0.25">
      <c r="I170" t="s">
        <v>62</v>
      </c>
    </row>
    <row r="175" spans="8:13" x14ac:dyDescent="0.25">
      <c r="J175" t="s">
        <v>52</v>
      </c>
    </row>
    <row r="176" spans="8:13" x14ac:dyDescent="0.25">
      <c r="I176" t="s">
        <v>8</v>
      </c>
    </row>
    <row r="178" spans="9:13" x14ac:dyDescent="0.25">
      <c r="J178" s="7" t="s">
        <v>2</v>
      </c>
      <c r="K178" s="7" t="s">
        <v>3</v>
      </c>
      <c r="L178" s="7" t="s">
        <v>4</v>
      </c>
      <c r="M178" s="7" t="s">
        <v>34</v>
      </c>
    </row>
    <row r="179" spans="9:13" x14ac:dyDescent="0.25">
      <c r="J179" s="6">
        <v>100</v>
      </c>
      <c r="K179" s="3">
        <v>496</v>
      </c>
      <c r="L179" s="3">
        <v>38</v>
      </c>
      <c r="M179" s="4">
        <f>(3775/K179)*10</f>
        <v>76.108870967741936</v>
      </c>
    </row>
    <row r="180" spans="9:13" x14ac:dyDescent="0.25">
      <c r="J180" s="6">
        <v>95</v>
      </c>
      <c r="K180" s="3">
        <v>737</v>
      </c>
      <c r="L180" s="3">
        <v>64</v>
      </c>
      <c r="M180" s="4">
        <f t="shared" ref="M180:M182" si="16">(3775/K180)*10</f>
        <v>51.221166892808682</v>
      </c>
    </row>
    <row r="181" spans="9:13" x14ac:dyDescent="0.25">
      <c r="J181" s="6">
        <v>90</v>
      </c>
      <c r="K181" s="3">
        <v>714</v>
      </c>
      <c r="L181" s="3">
        <v>75</v>
      </c>
      <c r="M181" s="4">
        <f t="shared" si="16"/>
        <v>52.871148459383754</v>
      </c>
    </row>
    <row r="182" spans="9:13" x14ac:dyDescent="0.25">
      <c r="J182" s="6">
        <v>85</v>
      </c>
      <c r="K182" s="3">
        <v>561</v>
      </c>
      <c r="L182" s="3">
        <v>85</v>
      </c>
      <c r="M182" s="4">
        <f t="shared" si="16"/>
        <v>67.290552584670237</v>
      </c>
    </row>
    <row r="191" spans="9:13" x14ac:dyDescent="0.25">
      <c r="J191" t="s">
        <v>52</v>
      </c>
    </row>
    <row r="192" spans="9:13" x14ac:dyDescent="0.25">
      <c r="I192" t="s">
        <v>70</v>
      </c>
    </row>
    <row r="196" spans="10:13" x14ac:dyDescent="0.25">
      <c r="J196" s="7" t="s">
        <v>2</v>
      </c>
      <c r="K196" s="7" t="s">
        <v>3</v>
      </c>
      <c r="L196" s="7" t="s">
        <v>4</v>
      </c>
      <c r="M196" s="7" t="s">
        <v>34</v>
      </c>
    </row>
    <row r="197" spans="10:13" x14ac:dyDescent="0.25">
      <c r="J197" s="6">
        <v>100</v>
      </c>
      <c r="K197">
        <v>540</v>
      </c>
      <c r="L197">
        <v>41.5</v>
      </c>
      <c r="M197" s="4">
        <f>(3775/K197)*10</f>
        <v>69.907407407407405</v>
      </c>
    </row>
    <row r="198" spans="10:13" x14ac:dyDescent="0.25">
      <c r="J198" s="6">
        <v>95</v>
      </c>
      <c r="K198" s="3">
        <v>815</v>
      </c>
      <c r="L198" s="3">
        <v>73.400000000000006</v>
      </c>
      <c r="M198" s="4">
        <f t="shared" ref="M198:M200" si="17">(3775/K198)*10</f>
        <v>46.319018404907979</v>
      </c>
    </row>
    <row r="199" spans="10:13" x14ac:dyDescent="0.25">
      <c r="J199" s="6">
        <v>90</v>
      </c>
      <c r="K199" s="3">
        <v>710</v>
      </c>
      <c r="L199" s="3">
        <v>88</v>
      </c>
      <c r="M199" s="4">
        <f t="shared" si="17"/>
        <v>53.16901408450704</v>
      </c>
    </row>
    <row r="200" spans="10:13" x14ac:dyDescent="0.25">
      <c r="J200" s="6" t="s">
        <v>67</v>
      </c>
      <c r="K200" s="3" t="s">
        <v>68</v>
      </c>
      <c r="L200" s="3" t="s">
        <v>68</v>
      </c>
      <c r="M200" s="4" t="s">
        <v>68</v>
      </c>
    </row>
    <row r="202" spans="10:13" x14ac:dyDescent="0.25">
      <c r="L202">
        <v>4</v>
      </c>
    </row>
    <row r="209" spans="10:13" x14ac:dyDescent="0.25">
      <c r="J209" t="s">
        <v>69</v>
      </c>
    </row>
    <row r="213" spans="10:13" x14ac:dyDescent="0.25">
      <c r="J213" s="7" t="s">
        <v>73</v>
      </c>
      <c r="K213" s="7" t="s">
        <v>77</v>
      </c>
      <c r="L213" s="7" t="s">
        <v>78</v>
      </c>
      <c r="M213" s="7" t="s">
        <v>79</v>
      </c>
    </row>
    <row r="214" spans="10:13" x14ac:dyDescent="0.25">
      <c r="J214" s="6" t="s">
        <v>74</v>
      </c>
      <c r="K214" s="3">
        <v>618</v>
      </c>
      <c r="L214" s="3">
        <v>60</v>
      </c>
      <c r="M214" s="3">
        <v>61</v>
      </c>
    </row>
    <row r="215" spans="10:13" x14ac:dyDescent="0.25">
      <c r="J215" s="6" t="s">
        <v>75</v>
      </c>
      <c r="K215" s="3">
        <v>750</v>
      </c>
      <c r="L215" s="3">
        <v>68</v>
      </c>
      <c r="M215" s="3">
        <v>52</v>
      </c>
    </row>
    <row r="216" spans="10:13" x14ac:dyDescent="0.25">
      <c r="J216" s="6" t="s">
        <v>76</v>
      </c>
      <c r="K216" s="3">
        <v>820</v>
      </c>
      <c r="L216" s="3">
        <v>75</v>
      </c>
      <c r="M216" s="3">
        <v>48</v>
      </c>
    </row>
    <row r="224" spans="10:13" x14ac:dyDescent="0.25">
      <c r="J224" t="s">
        <v>80</v>
      </c>
      <c r="K224" t="s">
        <v>85</v>
      </c>
      <c r="L224" t="s">
        <v>82</v>
      </c>
      <c r="M224" t="s">
        <v>81</v>
      </c>
    </row>
    <row r="226" spans="10:13" x14ac:dyDescent="0.25">
      <c r="J226">
        <v>780</v>
      </c>
      <c r="K226">
        <f>J226/3.6</f>
        <v>216.66666666666666</v>
      </c>
      <c r="L226">
        <v>60</v>
      </c>
    </row>
    <row r="227" spans="10:13" x14ac:dyDescent="0.25">
      <c r="J227">
        <v>720</v>
      </c>
      <c r="K227">
        <f t="shared" ref="K227:K236" si="18">J227/3.6</f>
        <v>200</v>
      </c>
      <c r="L227">
        <v>48</v>
      </c>
    </row>
    <row r="228" spans="10:13" x14ac:dyDescent="0.25">
      <c r="J228">
        <v>690</v>
      </c>
      <c r="K228">
        <f t="shared" si="18"/>
        <v>191.66666666666666</v>
      </c>
      <c r="L228">
        <v>43</v>
      </c>
      <c r="M228">
        <v>3</v>
      </c>
    </row>
    <row r="229" spans="10:13" x14ac:dyDescent="0.25">
      <c r="J229">
        <v>640</v>
      </c>
      <c r="K229">
        <f t="shared" si="18"/>
        <v>177.77777777777777</v>
      </c>
      <c r="L229">
        <v>36</v>
      </c>
      <c r="M229">
        <v>4</v>
      </c>
    </row>
    <row r="230" spans="10:13" x14ac:dyDescent="0.25">
      <c r="J230">
        <v>600</v>
      </c>
      <c r="K230">
        <f t="shared" si="18"/>
        <v>166.66666666666666</v>
      </c>
      <c r="L230">
        <v>30</v>
      </c>
      <c r="M230">
        <v>5</v>
      </c>
    </row>
    <row r="231" spans="10:13" x14ac:dyDescent="0.25">
      <c r="J231">
        <v>550</v>
      </c>
      <c r="K231">
        <f t="shared" si="18"/>
        <v>152.77777777777777</v>
      </c>
      <c r="L231">
        <v>23</v>
      </c>
      <c r="M231">
        <v>11.5</v>
      </c>
    </row>
    <row r="232" spans="10:13" x14ac:dyDescent="0.25">
      <c r="J232">
        <v>510</v>
      </c>
      <c r="K232">
        <f t="shared" si="18"/>
        <v>141.66666666666666</v>
      </c>
      <c r="L232">
        <v>19</v>
      </c>
      <c r="M232">
        <v>8</v>
      </c>
    </row>
    <row r="233" spans="10:13" x14ac:dyDescent="0.25">
      <c r="J233">
        <v>450</v>
      </c>
      <c r="K233">
        <f t="shared" si="18"/>
        <v>125</v>
      </c>
      <c r="L233">
        <v>16</v>
      </c>
      <c r="M233">
        <v>10</v>
      </c>
    </row>
    <row r="234" spans="10:13" x14ac:dyDescent="0.25">
      <c r="J234">
        <v>400767</v>
      </c>
      <c r="K234">
        <f t="shared" si="18"/>
        <v>111324.16666666666</v>
      </c>
      <c r="L234">
        <v>14</v>
      </c>
      <c r="M234">
        <v>14</v>
      </c>
    </row>
    <row r="235" spans="10:13" x14ac:dyDescent="0.25">
      <c r="J235">
        <v>380</v>
      </c>
      <c r="K235">
        <f t="shared" si="18"/>
        <v>105.55555555555556</v>
      </c>
      <c r="L235">
        <v>13</v>
      </c>
    </row>
    <row r="236" spans="10:13" x14ac:dyDescent="0.25">
      <c r="J236">
        <v>340</v>
      </c>
      <c r="K236">
        <f t="shared" si="18"/>
        <v>94.444444444444443</v>
      </c>
      <c r="L236">
        <v>12</v>
      </c>
    </row>
    <row r="238" spans="10:13" x14ac:dyDescent="0.25">
      <c r="J238" t="s">
        <v>83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TL;DR</vt:lpstr>
      <vt:lpstr>Most important charts</vt:lpstr>
      <vt:lpstr>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legitscoper</dc:creator>
  <cp:lastModifiedBy>legitscoper</cp:lastModifiedBy>
  <dcterms:created xsi:type="dcterms:W3CDTF">2022-06-01T21:23:32Z</dcterms:created>
  <dcterms:modified xsi:type="dcterms:W3CDTF">2022-06-03T23:42:10Z</dcterms:modified>
</cp:coreProperties>
</file>