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.PROJECT708\Desktop\New folder\"/>
    </mc:Choice>
  </mc:AlternateContent>
  <xr:revisionPtr revIDLastSave="0" documentId="8_{9D9C6ACC-444D-4740-A1F9-EB0FE32E7A4C}" xr6:coauthVersionLast="47" xr6:coauthVersionMax="47" xr10:uidLastSave="{00000000-0000-0000-0000-000000000000}"/>
  <bookViews>
    <workbookView xWindow="-120" yWindow="-120" windowWidth="29040" windowHeight="15990" xr2:uid="{D02883D4-761C-4A0B-B68B-C4C1B9E69C00}"/>
  </bookViews>
  <sheets>
    <sheet name="ATTK SEP GEO" sheetId="1" r:id="rId1"/>
  </sheet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N7" i="1"/>
  <c r="M7" i="1"/>
  <c r="P7" i="1"/>
  <c r="K7" i="1"/>
  <c r="I7" i="1"/>
  <c r="R7" i="1"/>
  <c r="S7" i="1"/>
  <c r="C7" i="1"/>
  <c r="D7" i="1"/>
  <c r="Q7" i="1"/>
  <c r="O7" i="1"/>
  <c r="J7" i="1"/>
  <c r="F7" i="1"/>
  <c r="G6" i="1"/>
  <c r="N6" i="1"/>
  <c r="M6" i="1"/>
  <c r="P6" i="1"/>
  <c r="K6" i="1"/>
  <c r="I6" i="1"/>
  <c r="R6" i="1"/>
  <c r="S6" i="1"/>
  <c r="C6" i="1"/>
  <c r="D6" i="1"/>
  <c r="Q6" i="1"/>
  <c r="O6" i="1"/>
  <c r="J6" i="1"/>
  <c r="F6" i="1"/>
  <c r="G5" i="1"/>
  <c r="N5" i="1"/>
  <c r="M5" i="1"/>
  <c r="P5" i="1"/>
  <c r="K5" i="1"/>
  <c r="I5" i="1"/>
  <c r="R5" i="1"/>
  <c r="S5" i="1"/>
  <c r="C5" i="1"/>
  <c r="D5" i="1"/>
  <c r="Q5" i="1"/>
  <c r="O5" i="1"/>
  <c r="J5" i="1"/>
  <c r="F5" i="1"/>
  <c r="R4" i="1"/>
  <c r="D4" i="1"/>
  <c r="Q4" i="1"/>
  <c r="M4" i="1"/>
  <c r="K4" i="1"/>
  <c r="J4" i="1"/>
  <c r="G4" i="1"/>
  <c r="F4" i="1"/>
</calcChain>
</file>

<file path=xl/sharedStrings.xml><?xml version="1.0" encoding="utf-8"?>
<sst xmlns="http://schemas.openxmlformats.org/spreadsheetml/2006/main" count="26" uniqueCount="25">
  <si>
    <t>Aircraft</t>
  </si>
  <si>
    <t>TAS</t>
  </si>
  <si>
    <t>nm/min</t>
  </si>
  <si>
    <t>Turn Away IP From Target</t>
  </si>
  <si>
    <t>Angle off (RAD)</t>
  </si>
  <si>
    <t>Turn away angle (relative)</t>
  </si>
  <si>
    <t>Turn Away Time</t>
  </si>
  <si>
    <t>Turn Away Distance</t>
  </si>
  <si>
    <t>Off-axis attack angle (RAD)</t>
  </si>
  <si>
    <t>Off-Axis Attack Angle</t>
  </si>
  <si>
    <t>Internal Turn-in angle (RAD)</t>
  </si>
  <si>
    <t>Internal Turn-in Angle</t>
  </si>
  <si>
    <t>Turn to Target Angle</t>
  </si>
  <si>
    <t>Time After Turn In</t>
  </si>
  <si>
    <t>Distance After Turn In</t>
  </si>
  <si>
    <t>Total Extended Time</t>
  </si>
  <si>
    <t>Target Separation (TOT+)</t>
  </si>
  <si>
    <t>A</t>
  </si>
  <si>
    <t>a</t>
  </si>
  <si>
    <t>B</t>
  </si>
  <si>
    <t>c</t>
  </si>
  <si>
    <t>b</t>
  </si>
  <si>
    <t>d</t>
  </si>
  <si>
    <t>C</t>
  </si>
  <si>
    <t>Lead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</si>
</sst>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\ &quot;kts&quot;"/>
    <numFmt numFmtId="165" formatCode="0\ &quot;sec&quot;"/>
    <numFmt numFmtId="166" formatCode="0.0\ &quot;nm&quot;"/>
    <numFmt numFmtId="167" formatCode="0&quot;°&quot;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4" tint="-0.499984740745262"/>
      <name val="Segoe Print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5" fontId="2" fillId="3" borderId="11" xfId="0" applyNumberFormat="1" applyFont="1" applyFill="1" applyBorder="1" applyAlignment="1">
      <alignment horizontal="center" vertical="center"/>
    </xf>
    <xf numFmtId="166" fontId="2" fillId="3" borderId="11" xfId="0" applyNumberFormat="1" applyFont="1" applyFill="1" applyBorder="1" applyAlignment="1">
      <alignment horizontal="center" vertical="center"/>
    </xf>
    <xf numFmtId="167" fontId="2" fillId="3" borderId="11" xfId="0" applyNumberFormat="1" applyFont="1" applyFill="1" applyBorder="1" applyAlignment="1">
      <alignment horizontal="center" vertical="center"/>
    </xf>
    <xf numFmtId="165" fontId="2" fillId="3" borderId="12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5" fontId="3" fillId="4" borderId="14" xfId="0" applyNumberFormat="1" applyFont="1" applyFill="1" applyBorder="1" applyAlignment="1">
      <alignment horizontal="center" vertical="center"/>
    </xf>
    <xf numFmtId="166" fontId="0" fillId="0" borderId="14" xfId="0" applyNumberFormat="1" applyBorder="1" applyAlignment="1">
      <alignment horizontal="center" vertical="center"/>
    </xf>
    <xf numFmtId="167" fontId="3" fillId="4" borderId="14" xfId="0" applyNumberFormat="1" applyFont="1" applyFill="1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167" fontId="0" fillId="0" borderId="14" xfId="0" applyNumberFormat="1" applyBorder="1" applyAlignment="1">
      <alignment horizontal="center" vertical="center"/>
    </xf>
    <xf numFmtId="167" fontId="0" fillId="5" borderId="14" xfId="0" applyNumberFormat="1" applyFill="1" applyBorder="1" applyAlignment="1">
      <alignment horizontal="center" vertical="center"/>
    </xf>
    <xf numFmtId="165" fontId="0" fillId="5" borderId="15" xfId="0" applyNumberForma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3" fillId="4" borderId="17" xfId="0" applyNumberFormat="1" applyFont="1" applyFill="1" applyBorder="1" applyAlignment="1">
      <alignment horizontal="center" vertical="center"/>
    </xf>
    <xf numFmtId="166" fontId="0" fillId="0" borderId="17" xfId="0" applyNumberFormat="1" applyBorder="1" applyAlignment="1">
      <alignment horizontal="center" vertical="center"/>
    </xf>
    <xf numFmtId="167" fontId="3" fillId="4" borderId="17" xfId="0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7" fontId="0" fillId="5" borderId="17" xfId="0" applyNumberFormat="1" applyFill="1" applyBorder="1" applyAlignment="1">
      <alignment horizontal="center" vertical="center"/>
    </xf>
    <xf numFmtId="165" fontId="0" fillId="5" borderId="18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5" fontId="3" fillId="4" borderId="20" xfId="0" applyNumberFormat="1" applyFont="1" applyFill="1" applyBorder="1" applyAlignment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167" fontId="3" fillId="4" borderId="20" xfId="0" applyNumberFormat="1" applyFont="1" applyFill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7" fontId="0" fillId="5" borderId="20" xfId="0" applyNumberFormat="1" applyFill="1" applyBorder="1" applyAlignment="1">
      <alignment horizontal="center" vertical="center"/>
    </xf>
    <xf numFmtId="165" fontId="0" fillId="5" borderId="2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9</xdr:row>
      <xdr:rowOff>171450</xdr:rowOff>
    </xdr:from>
    <xdr:to>
      <xdr:col>13</xdr:col>
      <xdr:colOff>57150</xdr:colOff>
      <xdr:row>25</xdr:row>
      <xdr:rowOff>171450</xdr:rowOff>
    </xdr:to>
    <xdr:sp macro="" textlink="">
      <xdr:nvSpPr>
        <xdr:cNvPr id="2" name="Isosceles Triangle 1">
          <a:extLst>
            <a:ext uri="{FF2B5EF4-FFF2-40B4-BE49-F238E27FC236}">
              <a16:creationId xmlns:a16="http://schemas.microsoft.com/office/drawing/2014/main" id="{B6F1B3E2-4037-416A-9863-8F509A7731DF}"/>
            </a:ext>
          </a:extLst>
        </xdr:cNvPr>
        <xdr:cNvSpPr/>
      </xdr:nvSpPr>
      <xdr:spPr>
        <a:xfrm rot="5400000">
          <a:off x="4295775" y="3505200"/>
          <a:ext cx="3048000" cy="1695450"/>
        </a:xfrm>
        <a:prstGeom prst="triangl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8</xdr:col>
      <xdr:colOff>485775</xdr:colOff>
      <xdr:row>23</xdr:row>
      <xdr:rowOff>171450</xdr:rowOff>
    </xdr:from>
    <xdr:ext cx="252249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CC59CFC-F35A-4356-B8C5-CC7F1DD27EDD}"/>
            </a:ext>
          </a:extLst>
        </xdr:cNvPr>
        <xdr:cNvSpPr txBox="1"/>
      </xdr:nvSpPr>
      <xdr:spPr>
        <a:xfrm>
          <a:off x="4953000" y="5495925"/>
          <a:ext cx="25224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a</a:t>
          </a:r>
        </a:p>
      </xdr:txBody>
    </xdr:sp>
    <xdr:clientData/>
  </xdr:oneCellAnchor>
  <xdr:oneCellAnchor>
    <xdr:from>
      <xdr:col>11</xdr:col>
      <xdr:colOff>504825</xdr:colOff>
      <xdr:row>17</xdr:row>
      <xdr:rowOff>38100</xdr:rowOff>
    </xdr:from>
    <xdr:ext cx="258789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ABAC5BB-B0A9-4C2F-B9A4-A56F11E06105}"/>
            </a:ext>
          </a:extLst>
        </xdr:cNvPr>
        <xdr:cNvSpPr txBox="1"/>
      </xdr:nvSpPr>
      <xdr:spPr>
        <a:xfrm>
          <a:off x="6400800" y="4219575"/>
          <a:ext cx="25878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b</a:t>
          </a:r>
        </a:p>
      </xdr:txBody>
    </xdr:sp>
    <xdr:clientData/>
  </xdr:oneCellAnchor>
  <xdr:oneCellAnchor>
    <xdr:from>
      <xdr:col>8</xdr:col>
      <xdr:colOff>466725</xdr:colOff>
      <xdr:row>10</xdr:row>
      <xdr:rowOff>47625</xdr:rowOff>
    </xdr:from>
    <xdr:ext cx="244298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BC1AA79-DCE1-471E-8C74-6C6C86AFFA4F}"/>
            </a:ext>
          </a:extLst>
        </xdr:cNvPr>
        <xdr:cNvSpPr txBox="1"/>
      </xdr:nvSpPr>
      <xdr:spPr>
        <a:xfrm>
          <a:off x="4933950" y="2895600"/>
          <a:ext cx="24429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c</a:t>
          </a:r>
        </a:p>
      </xdr:txBody>
    </xdr:sp>
    <xdr:clientData/>
  </xdr:oneCellAnchor>
  <xdr:oneCellAnchor>
    <xdr:from>
      <xdr:col>8</xdr:col>
      <xdr:colOff>285750</xdr:colOff>
      <xdr:row>16</xdr:row>
      <xdr:rowOff>171450</xdr:rowOff>
    </xdr:from>
    <xdr:ext cx="26629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1B92F42-2639-48F3-88D7-268A2E03DF9A}"/>
            </a:ext>
          </a:extLst>
        </xdr:cNvPr>
        <xdr:cNvSpPr txBox="1"/>
      </xdr:nvSpPr>
      <xdr:spPr>
        <a:xfrm>
          <a:off x="4752975" y="4162425"/>
          <a:ext cx="26629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A</a:t>
          </a:r>
        </a:p>
      </xdr:txBody>
    </xdr:sp>
    <xdr:clientData/>
  </xdr:oneCellAnchor>
  <xdr:oneCellAnchor>
    <xdr:from>
      <xdr:col>9</xdr:col>
      <xdr:colOff>590550</xdr:colOff>
      <xdr:row>21</xdr:row>
      <xdr:rowOff>152400</xdr:rowOff>
    </xdr:from>
    <xdr:ext cx="261418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3B72E7F-37FD-4E8A-AC16-7126AEC68CD2}"/>
            </a:ext>
          </a:extLst>
        </xdr:cNvPr>
        <xdr:cNvSpPr txBox="1"/>
      </xdr:nvSpPr>
      <xdr:spPr>
        <a:xfrm>
          <a:off x="5772150" y="5095875"/>
          <a:ext cx="26141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B</a:t>
          </a:r>
        </a:p>
      </xdr:txBody>
    </xdr:sp>
    <xdr:clientData/>
  </xdr:oneCellAnchor>
  <xdr:oneCellAnchor>
    <xdr:from>
      <xdr:col>9</xdr:col>
      <xdr:colOff>590550</xdr:colOff>
      <xdr:row>12</xdr:row>
      <xdr:rowOff>161925</xdr:rowOff>
    </xdr:from>
    <xdr:ext cx="259879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F830722A-AF5A-47A2-8E1C-4082F6BA026D}"/>
            </a:ext>
          </a:extLst>
        </xdr:cNvPr>
        <xdr:cNvSpPr txBox="1"/>
      </xdr:nvSpPr>
      <xdr:spPr>
        <a:xfrm>
          <a:off x="5772150" y="3390900"/>
          <a:ext cx="2598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C</a:t>
          </a:r>
        </a:p>
      </xdr:txBody>
    </xdr:sp>
    <xdr:clientData/>
  </xdr:oneCellAnchor>
  <xdr:twoCellAnchor>
    <xdr:from>
      <xdr:col>8</xdr:col>
      <xdr:colOff>400050</xdr:colOff>
      <xdr:row>9</xdr:row>
      <xdr:rowOff>47625</xdr:rowOff>
    </xdr:from>
    <xdr:to>
      <xdr:col>8</xdr:col>
      <xdr:colOff>609600</xdr:colOff>
      <xdr:row>10</xdr:row>
      <xdr:rowOff>66675</xdr:rowOff>
    </xdr:to>
    <xdr:sp macro="" textlink="">
      <xdr:nvSpPr>
        <xdr:cNvPr id="9" name="Diamond 8">
          <a:extLst>
            <a:ext uri="{FF2B5EF4-FFF2-40B4-BE49-F238E27FC236}">
              <a16:creationId xmlns:a16="http://schemas.microsoft.com/office/drawing/2014/main" id="{D2BBB6AA-B839-4FBE-A08F-AB35DC722E48}"/>
            </a:ext>
          </a:extLst>
        </xdr:cNvPr>
        <xdr:cNvSpPr/>
      </xdr:nvSpPr>
      <xdr:spPr>
        <a:xfrm>
          <a:off x="4867275" y="2705100"/>
          <a:ext cx="209550" cy="209550"/>
        </a:xfrm>
        <a:prstGeom prst="diamond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416433</xdr:colOff>
      <xdr:row>25</xdr:row>
      <xdr:rowOff>66675</xdr:rowOff>
    </xdr:from>
    <xdr:to>
      <xdr:col>8</xdr:col>
      <xdr:colOff>593217</xdr:colOff>
      <xdr:row>26</xdr:row>
      <xdr:rowOff>28575</xdr:rowOff>
    </xdr:to>
    <xdr:sp macro="" textlink="">
      <xdr:nvSpPr>
        <xdr:cNvPr id="10" name="Isosceles Triangle 9">
          <a:extLst>
            <a:ext uri="{FF2B5EF4-FFF2-40B4-BE49-F238E27FC236}">
              <a16:creationId xmlns:a16="http://schemas.microsoft.com/office/drawing/2014/main" id="{0E523E4C-6F57-4578-BD3E-B6A28D8BE8C1}"/>
            </a:ext>
          </a:extLst>
        </xdr:cNvPr>
        <xdr:cNvSpPr/>
      </xdr:nvSpPr>
      <xdr:spPr>
        <a:xfrm>
          <a:off x="4883658" y="5772150"/>
          <a:ext cx="176784" cy="152400"/>
        </a:xfrm>
        <a:prstGeom prst="triangle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11</xdr:col>
      <xdr:colOff>638175</xdr:colOff>
      <xdr:row>16</xdr:row>
      <xdr:rowOff>76200</xdr:rowOff>
    </xdr:from>
    <xdr:ext cx="258789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ED3787B-AE0A-48EB-9C8F-D3D33F7421A3}"/>
            </a:ext>
          </a:extLst>
        </xdr:cNvPr>
        <xdr:cNvSpPr txBox="1"/>
      </xdr:nvSpPr>
      <xdr:spPr>
        <a:xfrm>
          <a:off x="6534150" y="4067175"/>
          <a:ext cx="25878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d</a:t>
          </a:r>
        </a:p>
      </xdr:txBody>
    </xdr:sp>
    <xdr:clientData/>
  </xdr:oneCellAnchor>
  <xdr:twoCellAnchor>
    <xdr:from>
      <xdr:col>13</xdr:col>
      <xdr:colOff>57150</xdr:colOff>
      <xdr:row>15</xdr:row>
      <xdr:rowOff>104775</xdr:rowOff>
    </xdr:from>
    <xdr:to>
      <xdr:col>13</xdr:col>
      <xdr:colOff>542925</xdr:colOff>
      <xdr:row>17</xdr:row>
      <xdr:rowOff>171450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CDEE9826-4488-44AB-8B4C-0C5317666023}"/>
            </a:ext>
          </a:extLst>
        </xdr:cNvPr>
        <xdr:cNvCxnSpPr>
          <a:endCxn id="2" idx="0"/>
        </xdr:cNvCxnSpPr>
      </xdr:nvCxnSpPr>
      <xdr:spPr>
        <a:xfrm flipH="1">
          <a:off x="6667500" y="3905250"/>
          <a:ext cx="485775" cy="447675"/>
        </a:xfrm>
        <a:prstGeom prst="line">
          <a:avLst/>
        </a:prstGeom>
        <a:ln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295275</xdr:colOff>
      <xdr:row>8</xdr:row>
      <xdr:rowOff>38100</xdr:rowOff>
    </xdr:from>
    <xdr:ext cx="411138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CB910D0-1E05-4694-B575-69831DC219E4}"/>
            </a:ext>
          </a:extLst>
        </xdr:cNvPr>
        <xdr:cNvSpPr txBox="1"/>
      </xdr:nvSpPr>
      <xdr:spPr>
        <a:xfrm>
          <a:off x="4762500" y="2505075"/>
          <a:ext cx="41113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TGT</a:t>
          </a:r>
        </a:p>
      </xdr:txBody>
    </xdr:sp>
    <xdr:clientData/>
  </xdr:oneCellAnchor>
  <xdr:oneCellAnchor>
    <xdr:from>
      <xdr:col>8</xdr:col>
      <xdr:colOff>361950</xdr:colOff>
      <xdr:row>25</xdr:row>
      <xdr:rowOff>161925</xdr:rowOff>
    </xdr:from>
    <xdr:ext cx="293094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16F88587-C9B3-4EEF-A7F6-47C2603C2FE6}"/>
            </a:ext>
          </a:extLst>
        </xdr:cNvPr>
        <xdr:cNvSpPr txBox="1"/>
      </xdr:nvSpPr>
      <xdr:spPr>
        <a:xfrm>
          <a:off x="4829175" y="5867400"/>
          <a:ext cx="29309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IP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44CFE-F99E-4936-93BB-D223C6F0B953}">
  <dimension ref="B1:S7"/>
  <sheetViews>
    <sheetView tabSelected="1" workbookViewId="0"/>
  </sheetViews>
  <sheetFormatPr defaultColWidth="10.7109375" defaultRowHeight="15" x14ac:dyDescent="0.25"/>
  <cols>
    <col min="1" max="1" width="2.42578125" style="1" customWidth="1"/>
    <col min="2" max="2" width="11" style="1" customWidth="1"/>
    <col min="3" max="6" width="10.7109375" style="1"/>
    <col min="7" max="7" width="0" style="1" hidden="1" customWidth="1"/>
    <col min="8" max="10" width="10.7109375" style="1"/>
    <col min="11" max="11" width="0" style="1" hidden="1" customWidth="1"/>
    <col min="12" max="12" width="10.7109375" style="1"/>
    <col min="13" max="13" width="0" style="1" hidden="1" customWidth="1"/>
    <col min="14" max="17" width="10.7109375" style="1"/>
    <col min="18" max="18" width="0" style="1" hidden="1" customWidth="1"/>
    <col min="19" max="16384" width="10.7109375" style="1"/>
  </cols>
  <sheetData>
    <row r="1" spans="2:19" ht="15.75" thickBot="1" x14ac:dyDescent="0.3"/>
    <row r="2" spans="2:19" s="6" customFormat="1" ht="47.25" customHeight="1" x14ac:dyDescent="0.25">
      <c r="B2" s="2" t="s">
        <v>0</v>
      </c>
      <c r="C2" s="3" t="s">
        <v>1</v>
      </c>
      <c r="D2" s="3" t="s">
        <v>2</v>
      </c>
      <c r="E2" s="4" t="s">
        <v>3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4" t="s">
        <v>8</v>
      </c>
      <c r="L2" s="4" t="s">
        <v>9</v>
      </c>
      <c r="M2" s="4" t="s">
        <v>10</v>
      </c>
      <c r="N2" s="4" t="s">
        <v>11</v>
      </c>
      <c r="O2" s="4" t="s">
        <v>12</v>
      </c>
      <c r="P2" s="4" t="s">
        <v>13</v>
      </c>
      <c r="Q2" s="4" t="s">
        <v>14</v>
      </c>
      <c r="R2" s="3" t="s">
        <v>15</v>
      </c>
      <c r="S2" s="5" t="s">
        <v>16</v>
      </c>
    </row>
    <row r="3" spans="2:19" s="6" customFormat="1" ht="17.25" customHeight="1" thickBot="1" x14ac:dyDescent="0.3">
      <c r="B3" s="7"/>
      <c r="C3" s="8"/>
      <c r="D3" s="8"/>
      <c r="E3" s="9" t="s">
        <v>17</v>
      </c>
      <c r="F3" s="10"/>
      <c r="G3" s="11"/>
      <c r="H3" s="11" t="s">
        <v>18</v>
      </c>
      <c r="I3" s="9" t="s">
        <v>19</v>
      </c>
      <c r="J3" s="10"/>
      <c r="K3" s="11"/>
      <c r="L3" s="11" t="s">
        <v>20</v>
      </c>
      <c r="M3" s="11"/>
      <c r="N3" s="11" t="s">
        <v>21</v>
      </c>
      <c r="O3" s="11" t="s">
        <v>22</v>
      </c>
      <c r="P3" s="9" t="s">
        <v>23</v>
      </c>
      <c r="Q3" s="10"/>
      <c r="R3" s="8"/>
      <c r="S3" s="12"/>
    </row>
    <row r="4" spans="2:19" ht="24.75" customHeight="1" thickBot="1" x14ac:dyDescent="0.3">
      <c r="B4" s="13" t="s">
        <v>24</v>
      </c>
      <c r="C4" s="14">
        <v>480</v>
      </c>
      <c r="D4" s="15">
        <f>C4/60</f>
        <v>8</v>
      </c>
      <c r="E4" s="16">
        <v>0</v>
      </c>
      <c r="F4" s="17">
        <f>E4*D4</f>
        <v>0</v>
      </c>
      <c r="G4" s="15" t="e">
        <f>6.283/(360/H4)</f>
        <v>#DIV/0!</v>
      </c>
      <c r="H4" s="18">
        <v>0</v>
      </c>
      <c r="I4" s="16">
        <v>0</v>
      </c>
      <c r="J4" s="17">
        <f>(I4*D4)/60</f>
        <v>0</v>
      </c>
      <c r="K4" s="15" t="e">
        <f>6.283/(360/L4)</f>
        <v>#DIV/0!</v>
      </c>
      <c r="L4" s="18">
        <v>0</v>
      </c>
      <c r="M4" s="15" t="e">
        <f>6.283/(360/N4)</f>
        <v>#DIV/0!</v>
      </c>
      <c r="N4" s="15">
        <v>0</v>
      </c>
      <c r="O4" s="18">
        <v>0</v>
      </c>
      <c r="P4" s="16">
        <v>0</v>
      </c>
      <c r="Q4" s="17">
        <f>(P4*D4)/60</f>
        <v>0</v>
      </c>
      <c r="R4" s="16">
        <f>P4+I4</f>
        <v>0</v>
      </c>
      <c r="S4" s="19">
        <v>0</v>
      </c>
    </row>
    <row r="5" spans="2:19" ht="24.75" customHeight="1" x14ac:dyDescent="0.25">
      <c r="B5" s="20">
        <v>2</v>
      </c>
      <c r="C5" s="21">
        <f>C4</f>
        <v>480</v>
      </c>
      <c r="D5" s="22">
        <f t="shared" ref="D5:D7" si="0">C5/60</f>
        <v>8</v>
      </c>
      <c r="E5" s="23">
        <v>150</v>
      </c>
      <c r="F5" s="24">
        <f>(E5/60)*D5</f>
        <v>20</v>
      </c>
      <c r="G5" s="22">
        <f t="shared" ref="G5:G7" si="1">6.283/(360/H5)</f>
        <v>0.5235833333333334</v>
      </c>
      <c r="H5" s="25">
        <v>30</v>
      </c>
      <c r="I5" s="26">
        <f>(E5*((SIN(K5))/(SIN(M5))))</f>
        <v>86.597135933319706</v>
      </c>
      <c r="J5" s="24">
        <f>(I5*D5)/60</f>
        <v>11.546284791109294</v>
      </c>
      <c r="K5" s="22">
        <f t="shared" ref="K5:K7" si="2">6.283/(360/L5)</f>
        <v>0.5235833333333334</v>
      </c>
      <c r="L5" s="25">
        <v>30</v>
      </c>
      <c r="M5" s="22">
        <f t="shared" ref="M5:M7" si="3">6.283/(360/N5)</f>
        <v>2.0943333333333336</v>
      </c>
      <c r="N5" s="27">
        <f>180-(L5+H5)</f>
        <v>120</v>
      </c>
      <c r="O5" s="28">
        <f>N5-180</f>
        <v>-60</v>
      </c>
      <c r="P5" s="26">
        <f>(E5*((SIN(G5))/(SIN(M5))))</f>
        <v>86.597135933319706</v>
      </c>
      <c r="Q5" s="24">
        <f t="shared" ref="Q5:Q7" si="4">(P5*D5)/60</f>
        <v>11.546284791109294</v>
      </c>
      <c r="R5" s="26">
        <f t="shared" ref="R5:R7" si="5">P5+I5</f>
        <v>173.19427186663941</v>
      </c>
      <c r="S5" s="29">
        <f>R5-(E5)</f>
        <v>23.194271866639411</v>
      </c>
    </row>
    <row r="6" spans="2:19" ht="24.75" customHeight="1" x14ac:dyDescent="0.25">
      <c r="B6" s="30">
        <v>3</v>
      </c>
      <c r="C6" s="31">
        <f>C4</f>
        <v>480</v>
      </c>
      <c r="D6" s="32">
        <f t="shared" si="0"/>
        <v>8</v>
      </c>
      <c r="E6" s="33">
        <v>120</v>
      </c>
      <c r="F6" s="34">
        <f>(E6/60)*D6</f>
        <v>16</v>
      </c>
      <c r="G6" s="32">
        <f t="shared" si="1"/>
        <v>0.5235833333333334</v>
      </c>
      <c r="H6" s="35">
        <v>30</v>
      </c>
      <c r="I6" s="36">
        <f>(E6*((SIN(K6))/(SIN(M6))))</f>
        <v>103.92119544428974</v>
      </c>
      <c r="J6" s="34">
        <f t="shared" ref="J6:J7" si="6">(I6*D6)/60</f>
        <v>13.856159392571964</v>
      </c>
      <c r="K6" s="32">
        <f t="shared" si="2"/>
        <v>1.0471666666666668</v>
      </c>
      <c r="L6" s="35">
        <v>60</v>
      </c>
      <c r="M6" s="32">
        <f t="shared" si="3"/>
        <v>1.5707500000000001</v>
      </c>
      <c r="N6" s="32">
        <f t="shared" ref="N6:N8" si="7">180-(L6+H6)</f>
        <v>90</v>
      </c>
      <c r="O6" s="37">
        <f t="shared" ref="O6:O7" si="8">N6-180</f>
        <v>-90</v>
      </c>
      <c r="P6" s="36">
        <f>(E6*((SIN(G6))/(SIN(M6))))</f>
        <v>59.998395249979339</v>
      </c>
      <c r="Q6" s="34">
        <f t="shared" si="4"/>
        <v>7.9997860333305786</v>
      </c>
      <c r="R6" s="36">
        <f t="shared" si="5"/>
        <v>163.91959069426906</v>
      </c>
      <c r="S6" s="38">
        <f>R6-(E6)</f>
        <v>43.919590694269061</v>
      </c>
    </row>
    <row r="7" spans="2:19" ht="24.75" customHeight="1" thickBot="1" x14ac:dyDescent="0.3">
      <c r="B7" s="39">
        <v>4</v>
      </c>
      <c r="C7" s="40">
        <f>C4</f>
        <v>480</v>
      </c>
      <c r="D7" s="41">
        <f t="shared" si="0"/>
        <v>8</v>
      </c>
      <c r="E7" s="42">
        <v>90</v>
      </c>
      <c r="F7" s="43">
        <f>(E7/60)*D7</f>
        <v>12</v>
      </c>
      <c r="G7" s="41">
        <f t="shared" si="1"/>
        <v>0.5235833333333334</v>
      </c>
      <c r="H7" s="44">
        <v>30</v>
      </c>
      <c r="I7" s="45">
        <f>(E7*((SIN(K7))/(SIN(M7))))</f>
        <v>103.92490149701639</v>
      </c>
      <c r="J7" s="43">
        <f t="shared" si="6"/>
        <v>13.856653532935519</v>
      </c>
      <c r="K7" s="41">
        <f t="shared" si="2"/>
        <v>1.5707500000000001</v>
      </c>
      <c r="L7" s="44">
        <v>90</v>
      </c>
      <c r="M7" s="41">
        <f t="shared" si="3"/>
        <v>1.0471666666666668</v>
      </c>
      <c r="N7" s="41">
        <f t="shared" si="7"/>
        <v>60</v>
      </c>
      <c r="O7" s="46">
        <f t="shared" si="8"/>
        <v>-120</v>
      </c>
      <c r="P7" s="45">
        <f>(E7*((SIN(G7))/(SIN(M7))))</f>
        <v>51.961060969442997</v>
      </c>
      <c r="Q7" s="43">
        <f t="shared" si="4"/>
        <v>6.9281414625923992</v>
      </c>
      <c r="R7" s="45">
        <f t="shared" si="5"/>
        <v>155.88596246645938</v>
      </c>
      <c r="S7" s="47">
        <f>R7-(E7)</f>
        <v>65.885962466459375</v>
      </c>
    </row>
  </sheetData>
  <mergeCells count="8">
    <mergeCell ref="B2:B3"/>
    <mergeCell ref="C2:C3"/>
    <mergeCell ref="D2:D3"/>
    <mergeCell ref="R2:R3"/>
    <mergeCell ref="S2:S3"/>
    <mergeCell ref="E3:F3"/>
    <mergeCell ref="I3:J3"/>
    <mergeCell ref="P3:Q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ATTK SEP GEO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Chief Engineer</dc:creator>
  <cp:lastModifiedBy>Chief Engineer</cp:lastModifiedBy>
  <dcterms:created xsi:type="dcterms:W3CDTF">2023-08-31T07:24:03Z</dcterms:created>
  <dcterms:modified xsi:type="dcterms:W3CDTF">2023-08-31T07:26:36Z</dcterms:modified>
</cp:coreProperties>
</file>