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c585ffn\Downloads\"/>
    </mc:Choice>
  </mc:AlternateContent>
  <xr:revisionPtr revIDLastSave="0" documentId="13_ncr:1_{B6A17734-1DE0-4EE0-93BD-FBCA0686F3F7}" xr6:coauthVersionLast="47" xr6:coauthVersionMax="47" xr10:uidLastSave="{00000000-0000-0000-0000-000000000000}"/>
  <bookViews>
    <workbookView xWindow="-110" yWindow="-110" windowWidth="19420" windowHeight="10420" xr2:uid="{1D898FDB-6F59-4815-A959-159217ADA582}"/>
  </bookViews>
  <sheets>
    <sheet name="Fuel calcul" sheetId="1" r:id="rId1"/>
    <sheet name="Table in use" sheetId="4" r:id="rId2"/>
    <sheet name="DATA Fuel Flow" sheetId="3" r:id="rId3"/>
    <sheet name="DATA LOAD" sheetId="2" r:id="rId4"/>
  </sheets>
  <definedNames>
    <definedName name="_xlnm._FilterDatabase" localSheetId="2" hidden="1">'DATA Fuel Flow'!$N$3:$X$4</definedName>
    <definedName name="_xlnm._FilterDatabase" localSheetId="0" hidden="1">'Fuel calcul'!$Q$3:$T$48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I8" i="1"/>
  <c r="F8" i="1"/>
  <c r="C8" i="1"/>
  <c r="M8" i="1"/>
  <c r="B25" i="1"/>
  <c r="H18" i="1"/>
  <c r="H19" i="1"/>
  <c r="H20" i="1"/>
  <c r="H21" i="1"/>
  <c r="H22" i="1"/>
  <c r="H23" i="1"/>
  <c r="H24" i="1"/>
  <c r="F13" i="1"/>
  <c r="F14" i="1"/>
  <c r="F15" i="1"/>
  <c r="F16" i="1"/>
  <c r="F17" i="1"/>
  <c r="F18" i="1"/>
  <c r="F19" i="1"/>
  <c r="F20" i="1"/>
  <c r="F21" i="1"/>
  <c r="F22" i="1"/>
  <c r="F23" i="1"/>
  <c r="F24" i="1"/>
  <c r="I18" i="1"/>
  <c r="I19" i="1"/>
  <c r="I20" i="1"/>
  <c r="I21" i="1"/>
  <c r="I22" i="1"/>
  <c r="I23" i="1"/>
  <c r="G18" i="1"/>
  <c r="G19" i="1"/>
  <c r="G20" i="1"/>
  <c r="G21" i="1"/>
  <c r="G22" i="1"/>
  <c r="G23" i="1"/>
  <c r="F30" i="1"/>
  <c r="D5" i="1"/>
  <c r="B5" i="1"/>
  <c r="E4" i="1"/>
  <c r="F5" i="1"/>
  <c r="D4" i="1"/>
  <c r="B4" i="1"/>
  <c r="C5" i="1"/>
  <c r="H5" i="1"/>
  <c r="I5" i="1"/>
  <c r="L4" i="1"/>
  <c r="F4" i="1"/>
  <c r="J4" i="1"/>
  <c r="G4" i="1"/>
  <c r="C4" i="1"/>
  <c r="H4" i="1"/>
  <c r="K4" i="1"/>
  <c r="J5" i="1"/>
  <c r="I4" i="1"/>
  <c r="N8" i="1" l="1"/>
  <c r="M4" i="1"/>
  <c r="M11" i="1" s="1"/>
  <c r="E5" i="1"/>
  <c r="L5" i="1"/>
  <c r="G5" i="1"/>
  <c r="K5" i="1"/>
  <c r="M5" i="1" l="1"/>
  <c r="M10" i="1" s="1"/>
  <c r="A2" i="4"/>
  <c r="T2" i="1" l="1"/>
  <c r="C51" i="4"/>
  <c r="F52" i="4"/>
  <c r="I53" i="4"/>
  <c r="C55" i="4"/>
  <c r="F56" i="4"/>
  <c r="I57" i="4"/>
  <c r="C59" i="4"/>
  <c r="F60" i="4"/>
  <c r="I61" i="4"/>
  <c r="C63" i="4"/>
  <c r="F64" i="4"/>
  <c r="I65" i="4"/>
  <c r="C67" i="4"/>
  <c r="F68" i="4"/>
  <c r="I69" i="4"/>
  <c r="C71" i="4"/>
  <c r="F72" i="4"/>
  <c r="I73" i="4"/>
  <c r="C75" i="4"/>
  <c r="F76" i="4"/>
  <c r="I77" i="4"/>
  <c r="C79" i="4"/>
  <c r="F80" i="4"/>
  <c r="I81" i="4"/>
  <c r="C83" i="4"/>
  <c r="F84" i="4"/>
  <c r="F83" i="4"/>
  <c r="K64" i="4"/>
  <c r="K72" i="4"/>
  <c r="E82" i="4"/>
  <c r="I75" i="4"/>
  <c r="I83" i="4"/>
  <c r="D77" i="4"/>
  <c r="G82" i="4"/>
  <c r="K71" i="4"/>
  <c r="E81" i="4"/>
  <c r="I62" i="4"/>
  <c r="I70" i="4"/>
  <c r="C84" i="4"/>
  <c r="D72" i="4"/>
  <c r="D84" i="4"/>
  <c r="H65" i="4"/>
  <c r="S64" i="1" s="1"/>
  <c r="H81" i="4"/>
  <c r="S80" i="1" s="1"/>
  <c r="D51" i="4"/>
  <c r="G52" i="4"/>
  <c r="J53" i="4"/>
  <c r="D55" i="4"/>
  <c r="G56" i="4"/>
  <c r="J57" i="4"/>
  <c r="D59" i="4"/>
  <c r="G60" i="4"/>
  <c r="J61" i="4"/>
  <c r="D63" i="4"/>
  <c r="G64" i="4"/>
  <c r="J65" i="4"/>
  <c r="D67" i="4"/>
  <c r="G68" i="4"/>
  <c r="J69" i="4"/>
  <c r="D71" i="4"/>
  <c r="G72" i="4"/>
  <c r="J73" i="4"/>
  <c r="D75" i="4"/>
  <c r="G76" i="4"/>
  <c r="J77" i="4"/>
  <c r="D79" i="4"/>
  <c r="G80" i="4"/>
  <c r="J81" i="4"/>
  <c r="D83" i="4"/>
  <c r="G84" i="4"/>
  <c r="C82" i="4"/>
  <c r="H67" i="4"/>
  <c r="S66" i="1" s="1"/>
  <c r="H79" i="4"/>
  <c r="S78" i="1" s="1"/>
  <c r="C81" i="4"/>
  <c r="G74" i="4"/>
  <c r="H74" i="4"/>
  <c r="S73" i="1" s="1"/>
  <c r="F61" i="4"/>
  <c r="F81" i="4"/>
  <c r="G73" i="4"/>
  <c r="K70" i="4"/>
  <c r="E51" i="4"/>
  <c r="H52" i="4"/>
  <c r="S51" i="1" s="1"/>
  <c r="K53" i="4"/>
  <c r="E55" i="4"/>
  <c r="H56" i="4"/>
  <c r="S55" i="1" s="1"/>
  <c r="K57" i="4"/>
  <c r="E59" i="4"/>
  <c r="H60" i="4"/>
  <c r="S59" i="1" s="1"/>
  <c r="K61" i="4"/>
  <c r="E63" i="4"/>
  <c r="H64" i="4"/>
  <c r="S63" i="1" s="1"/>
  <c r="K65" i="4"/>
  <c r="E67" i="4"/>
  <c r="H68" i="4"/>
  <c r="S67" i="1" s="1"/>
  <c r="K69" i="4"/>
  <c r="E71" i="4"/>
  <c r="H72" i="4"/>
  <c r="S71" i="1" s="1"/>
  <c r="K73" i="4"/>
  <c r="E75" i="4"/>
  <c r="H76" i="4"/>
  <c r="S75" i="1" s="1"/>
  <c r="K77" i="4"/>
  <c r="E79" i="4"/>
  <c r="H80" i="4"/>
  <c r="S79" i="1" s="1"/>
  <c r="K81" i="4"/>
  <c r="E83" i="4"/>
  <c r="H84" i="4"/>
  <c r="S83" i="1" s="1"/>
  <c r="I80" i="4"/>
  <c r="K68" i="4"/>
  <c r="E78" i="4"/>
  <c r="F74" i="4"/>
  <c r="I79" i="4"/>
  <c r="G78" i="4"/>
  <c r="H70" i="4"/>
  <c r="S69" i="1" s="1"/>
  <c r="C60" i="4"/>
  <c r="F77" i="4"/>
  <c r="G69" i="4"/>
  <c r="E64" i="4"/>
  <c r="H77" i="4"/>
  <c r="S76" i="1" s="1"/>
  <c r="F51" i="4"/>
  <c r="I52" i="4"/>
  <c r="C54" i="4"/>
  <c r="F55" i="4"/>
  <c r="I56" i="4"/>
  <c r="C58" i="4"/>
  <c r="F59" i="4"/>
  <c r="I60" i="4"/>
  <c r="C62" i="4"/>
  <c r="F63" i="4"/>
  <c r="I64" i="4"/>
  <c r="C66" i="4"/>
  <c r="F67" i="4"/>
  <c r="I68" i="4"/>
  <c r="C70" i="4"/>
  <c r="F71" i="4"/>
  <c r="I72" i="4"/>
  <c r="C74" i="4"/>
  <c r="F75" i="4"/>
  <c r="I76" i="4"/>
  <c r="C78" i="4"/>
  <c r="F79" i="4"/>
  <c r="I84" i="4"/>
  <c r="E74" i="4"/>
  <c r="K84" i="4"/>
  <c r="F82" i="4"/>
  <c r="D73" i="4"/>
  <c r="E77" i="4"/>
  <c r="F57" i="4"/>
  <c r="I78" i="4"/>
  <c r="D76" i="4"/>
  <c r="H69" i="4"/>
  <c r="S68" i="1" s="1"/>
  <c r="E84" i="4"/>
  <c r="G51" i="4"/>
  <c r="J52" i="4"/>
  <c r="D54" i="4"/>
  <c r="G55" i="4"/>
  <c r="J56" i="4"/>
  <c r="D58" i="4"/>
  <c r="G59" i="4"/>
  <c r="J60" i="4"/>
  <c r="D62" i="4"/>
  <c r="G63" i="4"/>
  <c r="J64" i="4"/>
  <c r="D66" i="4"/>
  <c r="G67" i="4"/>
  <c r="J68" i="4"/>
  <c r="D70" i="4"/>
  <c r="G71" i="4"/>
  <c r="J72" i="4"/>
  <c r="D74" i="4"/>
  <c r="G75" i="4"/>
  <c r="J76" i="4"/>
  <c r="D78" i="4"/>
  <c r="G79" i="4"/>
  <c r="J80" i="4"/>
  <c r="D82" i="4"/>
  <c r="G83" i="4"/>
  <c r="J84" i="4"/>
  <c r="K60" i="4"/>
  <c r="H63" i="4"/>
  <c r="S62" i="1" s="1"/>
  <c r="E70" i="4"/>
  <c r="K76" i="4"/>
  <c r="H83" i="4"/>
  <c r="S82" i="1" s="1"/>
  <c r="F78" i="4"/>
  <c r="J71" i="4"/>
  <c r="D81" i="4"/>
  <c r="E73" i="4"/>
  <c r="K83" i="4"/>
  <c r="F65" i="4"/>
  <c r="C68" i="4"/>
  <c r="C76" i="4"/>
  <c r="D64" i="4"/>
  <c r="J70" i="4"/>
  <c r="J82" i="4"/>
  <c r="K66" i="4"/>
  <c r="E80" i="4"/>
  <c r="H51" i="4"/>
  <c r="S50" i="1" s="1"/>
  <c r="K52" i="4"/>
  <c r="E54" i="4"/>
  <c r="H55" i="4"/>
  <c r="S54" i="1" s="1"/>
  <c r="K56" i="4"/>
  <c r="E58" i="4"/>
  <c r="H59" i="4"/>
  <c r="S58" i="1" s="1"/>
  <c r="E62" i="4"/>
  <c r="E66" i="4"/>
  <c r="H71" i="4"/>
  <c r="S70" i="1" s="1"/>
  <c r="H75" i="4"/>
  <c r="S74" i="1" s="1"/>
  <c r="K80" i="4"/>
  <c r="G70" i="4"/>
  <c r="K79" i="4"/>
  <c r="I54" i="4"/>
  <c r="I74" i="4"/>
  <c r="G77" i="4"/>
  <c r="E60" i="4"/>
  <c r="K78" i="4"/>
  <c r="I51" i="4"/>
  <c r="C53" i="4"/>
  <c r="F54" i="4"/>
  <c r="I55" i="4"/>
  <c r="C57" i="4"/>
  <c r="F58" i="4"/>
  <c r="I59" i="4"/>
  <c r="C61" i="4"/>
  <c r="F62" i="4"/>
  <c r="I63" i="4"/>
  <c r="C65" i="4"/>
  <c r="F66" i="4"/>
  <c r="I67" i="4"/>
  <c r="C69" i="4"/>
  <c r="F70" i="4"/>
  <c r="I71" i="4"/>
  <c r="C73" i="4"/>
  <c r="C77" i="4"/>
  <c r="J79" i="4"/>
  <c r="K75" i="4"/>
  <c r="C56" i="4"/>
  <c r="F73" i="4"/>
  <c r="J78" i="4"/>
  <c r="E68" i="4"/>
  <c r="J51" i="4"/>
  <c r="D53" i="4"/>
  <c r="G54" i="4"/>
  <c r="J55" i="4"/>
  <c r="D57" i="4"/>
  <c r="G58" i="4"/>
  <c r="J59" i="4"/>
  <c r="D61" i="4"/>
  <c r="G62" i="4"/>
  <c r="J63" i="4"/>
  <c r="D65" i="4"/>
  <c r="G66" i="4"/>
  <c r="J67" i="4"/>
  <c r="D69" i="4"/>
  <c r="J75" i="4"/>
  <c r="J83" i="4"/>
  <c r="H82" i="4"/>
  <c r="S81" i="1" s="1"/>
  <c r="I58" i="4"/>
  <c r="C72" i="4"/>
  <c r="J66" i="4"/>
  <c r="D80" i="4"/>
  <c r="E72" i="4"/>
  <c r="K51" i="4"/>
  <c r="E53" i="4"/>
  <c r="H54" i="4"/>
  <c r="S53" i="1" s="1"/>
  <c r="K55" i="4"/>
  <c r="E57" i="4"/>
  <c r="H58" i="4"/>
  <c r="S57" i="1" s="1"/>
  <c r="K59" i="4"/>
  <c r="E61" i="4"/>
  <c r="H62" i="4"/>
  <c r="S61" i="1" s="1"/>
  <c r="K63" i="4"/>
  <c r="E65" i="4"/>
  <c r="H66" i="4"/>
  <c r="S65" i="1" s="1"/>
  <c r="K67" i="4"/>
  <c r="E69" i="4"/>
  <c r="H78" i="4"/>
  <c r="S77" i="1" s="1"/>
  <c r="C64" i="4"/>
  <c r="F69" i="4"/>
  <c r="I82" i="4"/>
  <c r="G65" i="4"/>
  <c r="J74" i="4"/>
  <c r="K62" i="4"/>
  <c r="E76" i="4"/>
  <c r="C52" i="4"/>
  <c r="F53" i="4"/>
  <c r="I66" i="4"/>
  <c r="C80" i="4"/>
  <c r="K58" i="4"/>
  <c r="D52" i="4"/>
  <c r="G53" i="4"/>
  <c r="J54" i="4"/>
  <c r="D56" i="4"/>
  <c r="G57" i="4"/>
  <c r="J58" i="4"/>
  <c r="D60" i="4"/>
  <c r="G61" i="4"/>
  <c r="J62" i="4"/>
  <c r="D68" i="4"/>
  <c r="G81" i="4"/>
  <c r="H73" i="4"/>
  <c r="S72" i="1" s="1"/>
  <c r="K82" i="4"/>
  <c r="E52" i="4"/>
  <c r="H53" i="4"/>
  <c r="S52" i="1" s="1"/>
  <c r="K54" i="4"/>
  <c r="E56" i="4"/>
  <c r="H57" i="4"/>
  <c r="S56" i="1" s="1"/>
  <c r="H61" i="4"/>
  <c r="S60" i="1" s="1"/>
  <c r="K74" i="4"/>
  <c r="D50" i="4"/>
  <c r="H50" i="4"/>
  <c r="S49" i="1" s="1"/>
  <c r="J50" i="4"/>
  <c r="E50" i="4"/>
  <c r="I50" i="4"/>
  <c r="K50" i="4"/>
  <c r="F50" i="4"/>
  <c r="G50" i="4"/>
  <c r="C50" i="4"/>
  <c r="N11" i="1"/>
  <c r="C48" i="4"/>
  <c r="C41" i="4"/>
  <c r="K19" i="4"/>
  <c r="E18" i="4"/>
  <c r="C44" i="4"/>
  <c r="C28" i="4"/>
  <c r="I38" i="4"/>
  <c r="I5" i="4"/>
  <c r="C20" i="4"/>
  <c r="E33" i="4"/>
  <c r="G46" i="4"/>
  <c r="J23" i="4"/>
  <c r="C10" i="4"/>
  <c r="C42" i="4"/>
  <c r="G15" i="4"/>
  <c r="I40" i="4"/>
  <c r="F10" i="4"/>
  <c r="C33" i="4"/>
  <c r="C31" i="4"/>
  <c r="C7" i="4"/>
  <c r="C17" i="4"/>
  <c r="C16" i="4"/>
  <c r="C18" i="4"/>
  <c r="D18" i="4"/>
  <c r="C9" i="4"/>
  <c r="F48" i="4"/>
  <c r="H18" i="4"/>
  <c r="S17" i="1" s="1"/>
  <c r="G6" i="4"/>
  <c r="J37" i="4"/>
  <c r="C8" i="4"/>
  <c r="E6" i="4"/>
  <c r="D37" i="4"/>
  <c r="C19" i="4"/>
  <c r="J13" i="4"/>
  <c r="C11" i="4"/>
  <c r="H40" i="4"/>
  <c r="S39" i="1" s="1"/>
  <c r="C21" i="4"/>
  <c r="C46" i="4"/>
  <c r="G48" i="4"/>
  <c r="H32" i="4"/>
  <c r="S31" i="1" s="1"/>
  <c r="K10" i="4"/>
  <c r="G26" i="4"/>
  <c r="C22" i="4"/>
  <c r="J10" i="4"/>
  <c r="J5" i="4"/>
  <c r="G30" i="4"/>
  <c r="C30" i="4"/>
  <c r="I37" i="4"/>
  <c r="I7" i="4"/>
  <c r="E48" i="4"/>
  <c r="G45" i="4"/>
  <c r="E40" i="4"/>
  <c r="G24" i="4"/>
  <c r="D34" i="4"/>
  <c r="F18" i="4"/>
  <c r="I35" i="4"/>
  <c r="J43" i="4"/>
  <c r="D31" i="4"/>
  <c r="G31" i="4"/>
  <c r="C39" i="4"/>
  <c r="C6" i="4"/>
  <c r="C26" i="4"/>
  <c r="C40" i="4"/>
  <c r="C5" i="4"/>
  <c r="K34" i="4"/>
  <c r="K38" i="4"/>
  <c r="K35" i="4"/>
  <c r="J49" i="4"/>
  <c r="E34" i="4"/>
  <c r="J28" i="4"/>
  <c r="H29" i="4"/>
  <c r="S28" i="1" s="1"/>
  <c r="J30" i="4"/>
  <c r="C15" i="4"/>
  <c r="C12" i="4"/>
  <c r="K37" i="4"/>
  <c r="G18" i="4"/>
  <c r="K26" i="4"/>
  <c r="J47" i="4"/>
  <c r="I22" i="4"/>
  <c r="I32" i="4"/>
  <c r="J16" i="4"/>
  <c r="D28" i="4"/>
  <c r="J27" i="4"/>
  <c r="G9" i="4"/>
  <c r="C37" i="4"/>
  <c r="C47" i="4"/>
  <c r="C13" i="4"/>
  <c r="C49" i="4"/>
  <c r="G21" i="4"/>
  <c r="F12" i="4"/>
  <c r="K17" i="4"/>
  <c r="F31" i="4"/>
  <c r="I10" i="4"/>
  <c r="I23" i="4"/>
  <c r="H25" i="4"/>
  <c r="S24" i="1" s="1"/>
  <c r="D19" i="4"/>
  <c r="F20" i="4"/>
  <c r="D15" i="4"/>
  <c r="C27" i="4"/>
  <c r="C23" i="4"/>
  <c r="C24" i="4"/>
  <c r="C25" i="4"/>
  <c r="F42" i="4"/>
  <c r="D6" i="4"/>
  <c r="G13" i="4"/>
  <c r="F22" i="4"/>
  <c r="D30" i="4"/>
  <c r="I20" i="4"/>
  <c r="K44" i="4"/>
  <c r="D16" i="4"/>
  <c r="J15" i="4"/>
  <c r="D12" i="4"/>
  <c r="C38" i="4"/>
  <c r="C29" i="4"/>
  <c r="C34" i="4"/>
  <c r="C35" i="4"/>
  <c r="C36" i="4"/>
  <c r="G36" i="4"/>
  <c r="G33" i="4"/>
  <c r="K5" i="4"/>
  <c r="F19" i="4"/>
  <c r="H19" i="4"/>
  <c r="S18" i="1" s="1"/>
  <c r="E19" i="4"/>
  <c r="K32" i="4"/>
  <c r="H14" i="4"/>
  <c r="S13" i="1" s="1"/>
  <c r="H10" i="4"/>
  <c r="S9" i="1" s="1"/>
  <c r="J17" i="4"/>
  <c r="H13" i="4"/>
  <c r="S12" i="1" s="1"/>
  <c r="I17" i="4"/>
  <c r="K20" i="4"/>
  <c r="D13" i="4"/>
  <c r="E16" i="4"/>
  <c r="J44" i="4"/>
  <c r="H11" i="4"/>
  <c r="S10" i="1" s="1"/>
  <c r="C14" i="4"/>
  <c r="C32" i="4"/>
  <c r="C43" i="4"/>
  <c r="C45" i="4"/>
  <c r="J25" i="4"/>
  <c r="J22" i="4"/>
  <c r="F30" i="4"/>
  <c r="J8" i="4"/>
  <c r="G34" i="4"/>
  <c r="I14" i="4"/>
  <c r="J26" i="4"/>
  <c r="D10" i="4"/>
  <c r="J46" i="4"/>
  <c r="E42" i="4"/>
  <c r="I34" i="4"/>
  <c r="E9" i="4"/>
  <c r="H43" i="4"/>
  <c r="S42" i="1" s="1"/>
  <c r="E37" i="4"/>
  <c r="K42" i="4"/>
  <c r="K33" i="4"/>
  <c r="E44" i="4"/>
  <c r="K24" i="4"/>
  <c r="K28" i="4"/>
  <c r="I30" i="4"/>
  <c r="K47" i="4"/>
  <c r="J18" i="4"/>
  <c r="E29" i="4"/>
  <c r="I24" i="4"/>
  <c r="D33" i="4"/>
  <c r="G23" i="4"/>
  <c r="I41" i="4"/>
  <c r="J12" i="4"/>
  <c r="E5" i="4"/>
  <c r="K11" i="4"/>
  <c r="I16" i="4"/>
  <c r="F16" i="4"/>
  <c r="J31" i="4"/>
  <c r="K23" i="4"/>
  <c r="E31" i="4"/>
  <c r="E13" i="4"/>
  <c r="I49" i="4"/>
  <c r="E49" i="4"/>
  <c r="H26" i="4"/>
  <c r="S25" i="1" s="1"/>
  <c r="H8" i="4"/>
  <c r="S7" i="1" s="1"/>
  <c r="D21" i="4"/>
  <c r="K15" i="4"/>
  <c r="G41" i="4"/>
  <c r="K25" i="4"/>
  <c r="F27" i="4"/>
  <c r="E27" i="4"/>
  <c r="F9" i="4"/>
  <c r="G10" i="4"/>
  <c r="H49" i="4"/>
  <c r="S48" i="1" s="1"/>
  <c r="J14" i="4"/>
  <c r="J19" i="4"/>
  <c r="G16" i="4"/>
  <c r="I29" i="4"/>
  <c r="I11" i="4"/>
  <c r="E30" i="4"/>
  <c r="H44" i="4"/>
  <c r="S43" i="1" s="1"/>
  <c r="D25" i="4"/>
  <c r="D7" i="4"/>
  <c r="H7" i="4"/>
  <c r="S6" i="1" s="1"/>
  <c r="G14" i="4"/>
  <c r="J48" i="4"/>
  <c r="F33" i="4"/>
  <c r="I28" i="4"/>
  <c r="K8" i="4"/>
  <c r="H34" i="4"/>
  <c r="S33" i="1" s="1"/>
  <c r="F13" i="4"/>
  <c r="E45" i="4"/>
  <c r="F46" i="4"/>
  <c r="E28" i="4"/>
  <c r="E10" i="4"/>
  <c r="E15" i="4"/>
  <c r="H41" i="4"/>
  <c r="S40" i="1" s="1"/>
  <c r="H23" i="4"/>
  <c r="S22" i="1" s="1"/>
  <c r="H5" i="4"/>
  <c r="S4" i="1" s="1"/>
  <c r="G28" i="4"/>
  <c r="G11" i="4"/>
  <c r="F47" i="4"/>
  <c r="J7" i="4"/>
  <c r="K45" i="4"/>
  <c r="E24" i="4"/>
  <c r="G7" i="4"/>
  <c r="H22" i="4"/>
  <c r="S21" i="1" s="1"/>
  <c r="J11" i="4"/>
  <c r="E36" i="4"/>
  <c r="F37" i="4"/>
  <c r="I26" i="4"/>
  <c r="I8" i="4"/>
  <c r="D45" i="4"/>
  <c r="D40" i="4"/>
  <c r="D22" i="4"/>
  <c r="K40" i="4"/>
  <c r="F25" i="4"/>
  <c r="G8" i="4"/>
  <c r="J45" i="4"/>
  <c r="I25" i="4"/>
  <c r="D26" i="4"/>
  <c r="F34" i="4"/>
  <c r="E25" i="4"/>
  <c r="E7" i="4"/>
  <c r="D39" i="4"/>
  <c r="H38" i="4"/>
  <c r="S37" i="1" s="1"/>
  <c r="H20" i="4"/>
  <c r="S19" i="1" s="1"/>
  <c r="K22" i="4"/>
  <c r="E46" i="4"/>
  <c r="G5" i="4"/>
  <c r="J33" i="4"/>
  <c r="H46" i="4"/>
  <c r="S45" i="1" s="1"/>
  <c r="F6" i="4"/>
  <c r="F39" i="4"/>
  <c r="H28" i="4"/>
  <c r="S27" i="1" s="1"/>
  <c r="K31" i="4"/>
  <c r="G22" i="4"/>
  <c r="F7" i="4"/>
  <c r="D42" i="4"/>
  <c r="I47" i="4"/>
  <c r="E22" i="4"/>
  <c r="G39" i="4"/>
  <c r="D9" i="4"/>
  <c r="H35" i="4"/>
  <c r="S34" i="1" s="1"/>
  <c r="H17" i="4"/>
  <c r="S16" i="1" s="1"/>
  <c r="F21" i="4"/>
  <c r="G47" i="4"/>
  <c r="J34" i="4"/>
  <c r="F29" i="4"/>
  <c r="G49" i="4"/>
  <c r="E43" i="4"/>
  <c r="I45" i="4"/>
  <c r="K6" i="4"/>
  <c r="D46" i="4"/>
  <c r="J24" i="4"/>
  <c r="E39" i="4"/>
  <c r="E41" i="4"/>
  <c r="H16" i="4"/>
  <c r="S15" i="1" s="1"/>
  <c r="I33" i="4"/>
  <c r="G43" i="4"/>
  <c r="H48" i="4"/>
  <c r="S47" i="1" s="1"/>
  <c r="D47" i="4"/>
  <c r="J41" i="4"/>
  <c r="G20" i="4"/>
  <c r="I46" i="4"/>
  <c r="J42" i="4"/>
  <c r="F11" i="4"/>
  <c r="G25" i="4"/>
  <c r="I15" i="4"/>
  <c r="H45" i="4"/>
  <c r="S44" i="1" s="1"/>
  <c r="F40" i="4"/>
  <c r="K18" i="4"/>
  <c r="I19" i="4"/>
  <c r="F38" i="4"/>
  <c r="J9" i="4"/>
  <c r="J35" i="4"/>
  <c r="I12" i="4"/>
  <c r="D38" i="4"/>
  <c r="J38" i="4"/>
  <c r="G17" i="4"/>
  <c r="H31" i="4"/>
  <c r="S30" i="1" s="1"/>
  <c r="J36" i="4"/>
  <c r="J6" i="4"/>
  <c r="J20" i="4"/>
  <c r="E8" i="4"/>
  <c r="D29" i="4"/>
  <c r="K7" i="4"/>
  <c r="G35" i="4"/>
  <c r="G42" i="4"/>
  <c r="E21" i="4"/>
  <c r="J32" i="4"/>
  <c r="K21" i="4"/>
  <c r="K43" i="4"/>
  <c r="G37" i="4"/>
  <c r="F44" i="4"/>
  <c r="F26" i="4"/>
  <c r="F8" i="4"/>
  <c r="I13" i="4"/>
  <c r="D49" i="4"/>
  <c r="E26" i="4"/>
  <c r="I43" i="4"/>
  <c r="D44" i="4"/>
  <c r="K13" i="4"/>
  <c r="F43" i="4"/>
  <c r="F41" i="4"/>
  <c r="F23" i="4"/>
  <c r="F5" i="4"/>
  <c r="H37" i="4"/>
  <c r="S36" i="1" s="1"/>
  <c r="I48" i="4"/>
  <c r="E23" i="4"/>
  <c r="D36" i="4"/>
  <c r="D35" i="4"/>
  <c r="J29" i="4"/>
  <c r="J39" i="4"/>
  <c r="J21" i="4"/>
  <c r="K46" i="4"/>
  <c r="D24" i="4"/>
  <c r="E47" i="4"/>
  <c r="I21" i="4"/>
  <c r="D27" i="4"/>
  <c r="H33" i="4"/>
  <c r="S32" i="1" s="1"/>
  <c r="H30" i="4"/>
  <c r="S29" i="1" s="1"/>
  <c r="G12" i="4"/>
  <c r="K41" i="4"/>
  <c r="K36" i="4"/>
  <c r="K12" i="4"/>
  <c r="I31" i="4"/>
  <c r="K48" i="4"/>
  <c r="F35" i="4"/>
  <c r="F17" i="4"/>
  <c r="J40" i="4"/>
  <c r="G40" i="4"/>
  <c r="I42" i="4"/>
  <c r="E11" i="4"/>
  <c r="I44" i="4"/>
  <c r="H27" i="4"/>
  <c r="S26" i="1" s="1"/>
  <c r="F36" i="4"/>
  <c r="K14" i="4"/>
  <c r="K30" i="4"/>
  <c r="K9" i="4"/>
  <c r="D48" i="4"/>
  <c r="K27" i="4"/>
  <c r="F32" i="4"/>
  <c r="F14" i="4"/>
  <c r="F24" i="4"/>
  <c r="G19" i="4"/>
  <c r="I39" i="4"/>
  <c r="I6" i="4"/>
  <c r="K39" i="4"/>
  <c r="D20" i="4"/>
  <c r="D17" i="4"/>
  <c r="H15" i="4"/>
  <c r="S14" i="1" s="1"/>
  <c r="D11" i="4"/>
  <c r="K49" i="4"/>
  <c r="I27" i="4"/>
  <c r="I9" i="4"/>
  <c r="E12" i="4"/>
  <c r="G32" i="4"/>
  <c r="D32" i="4"/>
  <c r="D14" i="4"/>
  <c r="H12" i="4"/>
  <c r="S11" i="1" s="1"/>
  <c r="H9" i="4"/>
  <c r="S8" i="1" s="1"/>
  <c r="D8" i="4"/>
  <c r="D43" i="4"/>
  <c r="E38" i="4"/>
  <c r="E20" i="4"/>
  <c r="G27" i="4"/>
  <c r="K29" i="4"/>
  <c r="H42" i="4"/>
  <c r="S41" i="1" s="1"/>
  <c r="H24" i="4"/>
  <c r="S23" i="1" s="1"/>
  <c r="H6" i="4"/>
  <c r="S5" i="1" s="1"/>
  <c r="G44" i="4"/>
  <c r="I36" i="4"/>
  <c r="I18" i="4"/>
  <c r="K16" i="4"/>
  <c r="F49" i="4"/>
  <c r="D41" i="4"/>
  <c r="D23" i="4"/>
  <c r="D5" i="4"/>
  <c r="G38" i="4"/>
  <c r="E35" i="4"/>
  <c r="E17" i="4"/>
  <c r="F45" i="4"/>
  <c r="F28" i="4"/>
  <c r="H39" i="4"/>
  <c r="S38" i="1" s="1"/>
  <c r="H21" i="4"/>
  <c r="S20" i="1" s="1"/>
  <c r="R2" i="1"/>
  <c r="G29" i="4"/>
  <c r="E32" i="4"/>
  <c r="E14" i="4"/>
  <c r="F15" i="4"/>
  <c r="H47" i="4"/>
  <c r="S46" i="1" s="1"/>
  <c r="H36" i="4"/>
  <c r="S35" i="1" s="1"/>
  <c r="T79" i="1" l="1"/>
  <c r="T67" i="1"/>
  <c r="T59" i="1"/>
  <c r="T75" i="1"/>
  <c r="T73" i="1"/>
  <c r="T51" i="1"/>
  <c r="T63" i="1"/>
  <c r="T46" i="1"/>
  <c r="T77" i="1"/>
  <c r="T34" i="1"/>
  <c r="T35" i="1"/>
  <c r="T72" i="1"/>
  <c r="T22" i="1"/>
  <c r="T68" i="1"/>
  <c r="T10" i="1"/>
  <c r="T9" i="1"/>
  <c r="T25" i="1"/>
  <c r="T44" i="1"/>
  <c r="T83" i="1"/>
  <c r="T7" i="1"/>
  <c r="T31" i="1"/>
  <c r="T23" i="1"/>
  <c r="T71" i="1"/>
  <c r="T16" i="1"/>
  <c r="T55" i="1"/>
  <c r="T37" i="1"/>
  <c r="T40" i="1"/>
  <c r="E14" i="1" a="1"/>
  <c r="E14" i="1" s="1"/>
  <c r="G14" i="1" s="1"/>
  <c r="T49" i="1"/>
  <c r="T52" i="1"/>
  <c r="T27" i="1"/>
  <c r="T64" i="1"/>
  <c r="T42" i="1"/>
  <c r="T5" i="1"/>
  <c r="T56" i="1"/>
  <c r="T80" i="1"/>
  <c r="T65" i="1"/>
  <c r="T69" i="1"/>
  <c r="T70" i="1"/>
  <c r="T54" i="1"/>
  <c r="T28" i="1"/>
  <c r="T61" i="1"/>
  <c r="T26" i="1"/>
  <c r="T41" i="1"/>
  <c r="T17" i="1"/>
  <c r="T18" i="1"/>
  <c r="T57" i="1"/>
  <c r="T82" i="1"/>
  <c r="T66" i="1"/>
  <c r="T50" i="1"/>
  <c r="T81" i="1"/>
  <c r="T15" i="1"/>
  <c r="T53" i="1"/>
  <c r="T78" i="1"/>
  <c r="T62" i="1"/>
  <c r="T4" i="1"/>
  <c r="T43" i="1"/>
  <c r="T32" i="1"/>
  <c r="T60" i="1"/>
  <c r="T33" i="1"/>
  <c r="T74" i="1"/>
  <c r="T58" i="1"/>
  <c r="T24" i="1"/>
  <c r="T36" i="1"/>
  <c r="T76" i="1"/>
  <c r="E13" i="1" a="1"/>
  <c r="E13" i="1" s="1"/>
  <c r="G13" i="1" s="1"/>
  <c r="H13" i="1" s="1"/>
  <c r="T6" i="1"/>
  <c r="T45" i="1"/>
  <c r="T13" i="1"/>
  <c r="T19" i="1"/>
  <c r="G15" i="1"/>
  <c r="G17" i="1"/>
  <c r="G16" i="1"/>
  <c r="G24" i="1"/>
  <c r="I17" i="1" s="1"/>
  <c r="E30" i="1" a="1"/>
  <c r="E30" i="1" s="1"/>
  <c r="G30" i="1" s="1"/>
  <c r="M18" i="1" s="1"/>
  <c r="T8" i="1" l="1"/>
  <c r="T14" i="1"/>
  <c r="H14" i="1"/>
  <c r="H15" i="1" s="1"/>
  <c r="H16" i="1" s="1"/>
  <c r="H17" i="1" s="1"/>
  <c r="I15" i="1"/>
  <c r="I16" i="1"/>
  <c r="I13" i="1"/>
  <c r="I14" i="1"/>
  <c r="M17" i="1" s="1"/>
  <c r="I24" i="1" l="1"/>
  <c r="G25" i="1"/>
  <c r="G26" i="1" s="1"/>
  <c r="I2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Yohann Chabaud</author>
  </authors>
  <commentList>
    <comment ref="H13" authorId="0" shapeId="0" xr:uid="{38EEC518-AEFE-42AA-B25D-6AD00938C40B}">
      <text>
        <r>
          <rPr>
            <sz val="9"/>
            <color indexed="81"/>
            <rFont val="Tahoma"/>
            <family val="2"/>
          </rPr>
          <t>-Takeoff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<sst xmlns="http://schemas.openxmlformats.org/spreadsheetml/2006/main" count="379" uniqueCount="152">
  <si>
    <t>2A</t>
  </si>
  <si>
    <t>2B</t>
  </si>
  <si>
    <t>8B</t>
  </si>
  <si>
    <t>MK-82 LDGP</t>
  </si>
  <si>
    <t>MK-82 SE</t>
  </si>
  <si>
    <t>MK-84 LDGP</t>
  </si>
  <si>
    <t>GBU-24/B</t>
  </si>
  <si>
    <t>W</t>
  </si>
  <si>
    <t>DI</t>
  </si>
  <si>
    <t>Name</t>
  </si>
  <si>
    <t>2-8</t>
  </si>
  <si>
    <t>2A/B-8A/B</t>
  </si>
  <si>
    <t>5</t>
  </si>
  <si>
    <t>CFT</t>
  </si>
  <si>
    <t>TOTAL</t>
  </si>
  <si>
    <t>Weight</t>
  </si>
  <si>
    <t>Fuel :</t>
  </si>
  <si>
    <t>TGP</t>
  </si>
  <si>
    <t>NAVPOD</t>
  </si>
  <si>
    <t>DI WO load on CFT</t>
  </si>
  <si>
    <t>DI W load on CFT2</t>
  </si>
  <si>
    <t>8a</t>
  </si>
  <si>
    <t>40 000 pounds</t>
  </si>
  <si>
    <t>KTAS</t>
  </si>
  <si>
    <t>Drag Index</t>
  </si>
  <si>
    <r>
      <rPr>
        <sz val="11"/>
        <color rgb="FF010101"/>
        <rFont val="Times New Roman"/>
        <family val="1"/>
      </rPr>
      <t>MIL</t>
    </r>
  </si>
  <si>
    <r>
      <rPr>
        <sz val="11"/>
        <color rgb="FF010101"/>
        <rFont val="Times New Roman"/>
        <family val="1"/>
      </rPr>
      <t>VMAX</t>
    </r>
  </si>
  <si>
    <t>35 000 pounds</t>
  </si>
  <si>
    <t>45 000 pounds</t>
  </si>
  <si>
    <t>50 000 pounds</t>
  </si>
  <si>
    <t>55 000 pounds</t>
  </si>
  <si>
    <t>60 000 pounds</t>
  </si>
  <si>
    <t>65 000 pounds</t>
  </si>
  <si>
    <t>70 000 pounds</t>
  </si>
  <si>
    <t>75 000 pounds</t>
  </si>
  <si>
    <t>80 000 pounds</t>
  </si>
  <si>
    <t>Pour arrondir</t>
  </si>
  <si>
    <t>Fuel Flow</t>
  </si>
  <si>
    <t>ALT</t>
  </si>
  <si>
    <t>Lbs/Nm</t>
  </si>
  <si>
    <t>a</t>
  </si>
  <si>
    <t>11S82</t>
  </si>
  <si>
    <t>D</t>
  </si>
  <si>
    <t>224S5</t>
  </si>
  <si>
    <t>Q</t>
  </si>
  <si>
    <t>-</t>
  </si>
  <si>
    <t>AIM-7F</t>
  </si>
  <si>
    <t>AIM-7M</t>
  </si>
  <si>
    <t>AIM-9L</t>
  </si>
  <si>
    <t>AIM-9M</t>
  </si>
  <si>
    <t>AIM-9P</t>
  </si>
  <si>
    <t>AIM-120B</t>
  </si>
  <si>
    <t>AIM-120C-5</t>
  </si>
  <si>
    <t>CATM-9</t>
  </si>
  <si>
    <t>SUU-73/A with BRU-47/A</t>
  </si>
  <si>
    <t>SUU-59C/A with BRU-47/A</t>
  </si>
  <si>
    <t>LAU-128/A and ADU-552/A</t>
  </si>
  <si>
    <t>MK-82 AIR</t>
  </si>
  <si>
    <t>MK-84 AIR</t>
  </si>
  <si>
    <t>GBU-10A/B</t>
  </si>
  <si>
    <t>GBU-10C/B</t>
  </si>
  <si>
    <t>GBU-10D/B</t>
  </si>
  <si>
    <t>GBU-12A/B</t>
  </si>
  <si>
    <t>GBU-12C/B</t>
  </si>
  <si>
    <t>GBU-27/B</t>
  </si>
  <si>
    <t>CBU-87/B</t>
  </si>
  <si>
    <t>CBU-97/B</t>
  </si>
  <si>
    <t>MK-20 Rockeye</t>
  </si>
  <si>
    <t>610 Gal Fuel Tank</t>
  </si>
  <si>
    <t>GBU-31(V)1/B</t>
  </si>
  <si>
    <t>GBU-31(V)3/B</t>
  </si>
  <si>
    <t>GBU-54(V)1/B</t>
  </si>
  <si>
    <t>GBU-38(V)1/B</t>
  </si>
  <si>
    <t>Empty</t>
  </si>
  <si>
    <t>distance</t>
  </si>
  <si>
    <t>ff</t>
  </si>
  <si>
    <t>fuel/leg</t>
  </si>
  <si>
    <t>time</t>
  </si>
  <si>
    <t>fuel left</t>
  </si>
  <si>
    <t>speed (350/580)</t>
  </si>
  <si>
    <t>Joker</t>
  </si>
  <si>
    <t>Bingo</t>
  </si>
  <si>
    <t>Take off</t>
  </si>
  <si>
    <t>landing</t>
  </si>
  <si>
    <t>combat marging</t>
  </si>
  <si>
    <t>altitude</t>
  </si>
  <si>
    <t>Marging</t>
  </si>
  <si>
    <t>Distance</t>
  </si>
  <si>
    <t>Fuel</t>
  </si>
  <si>
    <t>LEG</t>
  </si>
  <si>
    <t>Total FUEL NAV</t>
  </si>
  <si>
    <t>Total  Fuel  NAV + TO+LND+CBT</t>
  </si>
  <si>
    <t>Travel</t>
  </si>
  <si>
    <t>Load</t>
  </si>
  <si>
    <t>Pylon</t>
  </si>
  <si>
    <t>Speed</t>
  </si>
  <si>
    <t>AGM-154/A</t>
  </si>
  <si>
    <t>DI wing</t>
  </si>
  <si>
    <t>DI Wing</t>
  </si>
  <si>
    <t>2xAIM-7F</t>
  </si>
  <si>
    <t>2xAIM-7M</t>
  </si>
  <si>
    <t>2xAIM-120B</t>
  </si>
  <si>
    <t>2xAIM-120C-5</t>
  </si>
  <si>
    <t>2xMK-84 LDGP</t>
  </si>
  <si>
    <t>2xMK-84 AIR</t>
  </si>
  <si>
    <t>2xMK-82 LDGP</t>
  </si>
  <si>
    <t>2xMK-82 SE</t>
  </si>
  <si>
    <t>2xMK-82 AIR</t>
  </si>
  <si>
    <t>2xGBU-31(V)1/B</t>
  </si>
  <si>
    <t>2xGBU-31(V)3/B</t>
  </si>
  <si>
    <t>2xGBU-10A/B</t>
  </si>
  <si>
    <t>2xGBU-10C/B</t>
  </si>
  <si>
    <t>2xGBU-10D/B</t>
  </si>
  <si>
    <t>2xGBU-12A/B</t>
  </si>
  <si>
    <t>2xGBU-12C/B</t>
  </si>
  <si>
    <t>3xCBU-97/B</t>
  </si>
  <si>
    <t>3xCBU-87/B</t>
  </si>
  <si>
    <t>3xMK-20 Rockeye</t>
  </si>
  <si>
    <t>3xMK-82 LDGP</t>
  </si>
  <si>
    <t>3xMK-82 SE</t>
  </si>
  <si>
    <t>3xMK-82 AIR</t>
  </si>
  <si>
    <t>3xGBU-54(V)1/B</t>
  </si>
  <si>
    <t>3xGBU-38(V)1/B</t>
  </si>
  <si>
    <t>4xGBU-12A/B</t>
  </si>
  <si>
    <t>4xGBU-12C/B</t>
  </si>
  <si>
    <t>6xCBU-87/B</t>
  </si>
  <si>
    <t>6xCBU-97/B</t>
  </si>
  <si>
    <t>6xMK-20 Rockeye</t>
  </si>
  <si>
    <t>6xMK-82 LDGP</t>
  </si>
  <si>
    <t>6xMK-82 SE</t>
  </si>
  <si>
    <t>6xMK-82 AIR</t>
  </si>
  <si>
    <t>DI WO load AG/tank on wing station</t>
  </si>
  <si>
    <t>DI W load AG/tank on wing station</t>
  </si>
  <si>
    <t>Intern</t>
  </si>
  <si>
    <t>total</t>
  </si>
  <si>
    <t>FUEL</t>
  </si>
  <si>
    <t>ext 8</t>
  </si>
  <si>
    <t>ext 5</t>
  </si>
  <si>
    <t>ext 2</t>
  </si>
  <si>
    <t>B128</t>
  </si>
  <si>
    <r>
      <rPr>
        <sz val="11"/>
        <color rgb="FF010101"/>
        <rFont val="Calibri"/>
        <family val="2"/>
        <scheme val="minor"/>
      </rPr>
      <t>MIL</t>
    </r>
  </si>
  <si>
    <r>
      <rPr>
        <sz val="11"/>
        <color rgb="FF010101"/>
        <rFont val="Calibri"/>
        <family val="2"/>
        <scheme val="minor"/>
      </rPr>
      <t>VMAX</t>
    </r>
  </si>
  <si>
    <t>Ligne</t>
  </si>
  <si>
    <t>alitude (0-45000)</t>
  </si>
  <si>
    <t>Altitude</t>
  </si>
  <si>
    <r>
      <rPr>
        <sz val="12"/>
        <color rgb="FF010101"/>
        <rFont val="Calibri"/>
        <family val="2"/>
        <scheme val="minor"/>
      </rPr>
      <t>MIL</t>
    </r>
  </si>
  <si>
    <r>
      <rPr>
        <sz val="12"/>
        <color rgb="FF010101"/>
        <rFont val="Calibri"/>
        <family val="2"/>
        <scheme val="minor"/>
      </rPr>
      <t>VMAX</t>
    </r>
  </si>
  <si>
    <t>Weight:</t>
  </si>
  <si>
    <t>DI:</t>
  </si>
  <si>
    <t>DATA in use</t>
  </si>
  <si>
    <t>fuel flow</t>
  </si>
  <si>
    <t>GUN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</si>
</sst>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10101"/>
      <name val="Courier New"/>
      <family val="2"/>
    </font>
    <font>
      <sz val="11"/>
      <color rgb="FF010101"/>
      <name val="Arial"/>
      <family val="2"/>
    </font>
    <font>
      <sz val="11"/>
      <name val="Times New Roman"/>
      <family val="1"/>
    </font>
    <font>
      <sz val="11"/>
      <color rgb="FF010101"/>
      <name val="Times New Roman"/>
      <family val="1"/>
    </font>
    <font>
      <sz val="10"/>
      <color rgb="FF000000"/>
      <name val="MS Shell Dlg 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1010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10101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theme="4" tint="0.79998168889431442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9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2" fillId="4" borderId="9" xfId="0" applyFont="1" applyFill="1" applyBorder="1"/>
    <xf numFmtId="0" fontId="0" fillId="4" borderId="10" xfId="0" applyFill="1" applyBorder="1" applyAlignment="1">
      <alignment horizontal="center" vertical="center"/>
    </xf>
    <xf numFmtId="0" fontId="2" fillId="4" borderId="11" xfId="0" applyFont="1" applyFill="1" applyBorder="1"/>
    <xf numFmtId="0" fontId="0" fillId="0" borderId="0" xfId="0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6" borderId="24" xfId="0" applyFill="1" applyBorder="1" applyAlignment="1">
      <alignment horizontal="center" vertical="center"/>
    </xf>
    <xf numFmtId="3" fontId="0" fillId="6" borderId="24" xfId="0" applyNumberFormat="1" applyFill="1" applyBorder="1" applyAlignment="1">
      <alignment horizontal="center" vertical="center"/>
    </xf>
    <xf numFmtId="3" fontId="0" fillId="6" borderId="25" xfId="0" applyNumberFormat="1" applyFill="1" applyBorder="1" applyAlignment="1">
      <alignment horizontal="center" vertical="center"/>
    </xf>
    <xf numFmtId="3" fontId="0" fillId="5" borderId="1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0" fillId="0" borderId="22" xfId="0" applyNumberFormat="1" applyBorder="1" applyAlignment="1">
      <alignment horizontal="center"/>
    </xf>
    <xf numFmtId="3" fontId="0" fillId="0" borderId="2" xfId="0" applyNumberForma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/>
    </xf>
    <xf numFmtId="3" fontId="1" fillId="6" borderId="1" xfId="0" applyNumberFormat="1" applyFont="1" applyFill="1" applyBorder="1" applyAlignment="1">
      <alignment horizontal="center" vertical="center"/>
    </xf>
    <xf numFmtId="3" fontId="2" fillId="4" borderId="24" xfId="0" applyNumberFormat="1" applyFont="1" applyFill="1" applyBorder="1" applyAlignment="1">
      <alignment horizontal="center" vertical="center"/>
    </xf>
    <xf numFmtId="3" fontId="0" fillId="4" borderId="24" xfId="0" applyNumberFormat="1" applyFill="1" applyBorder="1"/>
    <xf numFmtId="3" fontId="0" fillId="5" borderId="23" xfId="0" applyNumberFormat="1" applyFill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3" fontId="0" fillId="6" borderId="26" xfId="0" applyNumberFormat="1" applyFill="1" applyBorder="1" applyAlignment="1">
      <alignment horizontal="center" vertical="center"/>
    </xf>
    <xf numFmtId="3" fontId="0" fillId="5" borderId="29" xfId="0" applyNumberFormat="1" applyFill="1" applyBorder="1" applyAlignment="1">
      <alignment horizontal="center" vertical="center"/>
    </xf>
    <xf numFmtId="3" fontId="0" fillId="5" borderId="30" xfId="0" applyNumberFormat="1" applyFill="1" applyBorder="1" applyAlignment="1">
      <alignment horizontal="center" vertical="center"/>
    </xf>
    <xf numFmtId="3" fontId="0" fillId="5" borderId="31" xfId="0" applyNumberFormat="1" applyFill="1" applyBorder="1" applyAlignment="1">
      <alignment horizontal="center" vertical="center"/>
    </xf>
    <xf numFmtId="3" fontId="1" fillId="6" borderId="27" xfId="0" applyNumberFormat="1" applyFont="1" applyFill="1" applyBorder="1" applyAlignment="1">
      <alignment horizontal="center" vertical="center"/>
    </xf>
    <xf numFmtId="3" fontId="0" fillId="4" borderId="28" xfId="0" applyNumberFormat="1" applyFont="1" applyFill="1" applyBorder="1" applyAlignment="1">
      <alignment horizontal="center" vertical="center"/>
    </xf>
    <xf numFmtId="3" fontId="0" fillId="0" borderId="0" xfId="0" applyNumberForma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/>
    <xf numFmtId="9" fontId="0" fillId="5" borderId="22" xfId="0" applyNumberForma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center" vertical="center"/>
    </xf>
    <xf numFmtId="0" fontId="2" fillId="4" borderId="32" xfId="0" applyNumberFormat="1" applyFont="1" applyFill="1" applyBorder="1"/>
    <xf numFmtId="0" fontId="10" fillId="3" borderId="0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/>
    <xf numFmtId="0" fontId="2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15" fillId="5" borderId="40" xfId="0" applyFont="1" applyFill="1" applyBorder="1" applyAlignment="1">
      <alignment horizontal="center" vertical="center" wrapText="1"/>
    </xf>
    <xf numFmtId="1" fontId="16" fillId="5" borderId="13" xfId="0" applyNumberFormat="1" applyFont="1" applyFill="1" applyBorder="1" applyAlignment="1">
      <alignment horizontal="center" vertical="center" shrinkToFit="1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1" fontId="16" fillId="5" borderId="1" xfId="0" applyNumberFormat="1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 wrapText="1"/>
    </xf>
    <xf numFmtId="0" fontId="17" fillId="5" borderId="18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/>
    </xf>
    <xf numFmtId="1" fontId="18" fillId="0" borderId="13" xfId="0" applyNumberFormat="1" applyFont="1" applyBorder="1" applyAlignment="1">
      <alignment horizontal="center" vertical="center" shrinkToFit="1"/>
    </xf>
    <xf numFmtId="1" fontId="18" fillId="0" borderId="14" xfId="0" applyNumberFormat="1" applyFont="1" applyBorder="1" applyAlignment="1">
      <alignment horizontal="center" vertical="center" shrinkToFit="1"/>
    </xf>
    <xf numFmtId="0" fontId="14" fillId="5" borderId="1" xfId="0" applyFont="1" applyFill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 vertical="center" shrinkToFit="1"/>
    </xf>
    <xf numFmtId="1" fontId="18" fillId="0" borderId="16" xfId="0" applyNumberFormat="1" applyFont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/>
    </xf>
    <xf numFmtId="1" fontId="18" fillId="0" borderId="18" xfId="0" applyNumberFormat="1" applyFont="1" applyBorder="1" applyAlignment="1">
      <alignment horizontal="center" vertical="center" shrinkToFit="1"/>
    </xf>
    <xf numFmtId="1" fontId="18" fillId="0" borderId="19" xfId="0" applyNumberFormat="1" applyFont="1" applyBorder="1" applyAlignment="1">
      <alignment horizontal="center" vertical="center" shrinkToFit="1"/>
    </xf>
    <xf numFmtId="0" fontId="14" fillId="5" borderId="24" xfId="0" applyFont="1" applyFill="1" applyBorder="1" applyAlignment="1">
      <alignment horizontal="center" vertical="center"/>
    </xf>
    <xf numFmtId="1" fontId="18" fillId="0" borderId="24" xfId="0" applyNumberFormat="1" applyFont="1" applyBorder="1" applyAlignment="1">
      <alignment horizontal="center" vertical="center" shrinkToFit="1"/>
    </xf>
    <xf numFmtId="1" fontId="18" fillId="0" borderId="41" xfId="0" applyNumberFormat="1" applyFont="1" applyBorder="1" applyAlignment="1">
      <alignment horizontal="center" vertical="center" shrinkToFit="1"/>
    </xf>
    <xf numFmtId="0" fontId="14" fillId="5" borderId="12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  <xf numFmtId="0" fontId="14" fillId="5" borderId="17" xfId="0" applyFont="1" applyFill="1" applyBorder="1" applyAlignment="1">
      <alignment horizontal="center" vertical="center"/>
    </xf>
    <xf numFmtId="0" fontId="14" fillId="5" borderId="38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3" fontId="1" fillId="6" borderId="0" xfId="0" applyNumberFormat="1" applyFont="1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3" fontId="0" fillId="0" borderId="0" xfId="0" applyNumberFormat="1" applyFont="1" applyBorder="1" applyAlignment="1">
      <alignment horizontal="center" vertical="center"/>
    </xf>
    <xf numFmtId="3" fontId="2" fillId="4" borderId="0" xfId="0" applyNumberFormat="1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3" fillId="7" borderId="13" xfId="0" applyFont="1" applyFill="1" applyBorder="1" applyAlignment="1">
      <alignment horizontal="center" vertical="center" shrinkToFit="1"/>
    </xf>
    <xf numFmtId="0" fontId="0" fillId="7" borderId="15" xfId="0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shrinkToFit="1"/>
    </xf>
    <xf numFmtId="0" fontId="4" fillId="7" borderId="1" xfId="0" applyFont="1" applyFill="1" applyBorder="1" applyAlignment="1">
      <alignment horizontal="center" vertical="center" shrinkToFit="1"/>
    </xf>
    <xf numFmtId="0" fontId="5" fillId="7" borderId="1" xfId="0" applyFont="1" applyFill="1" applyBorder="1" applyAlignment="1">
      <alignment horizontal="center" vertical="center" wrapText="1"/>
    </xf>
    <xf numFmtId="0" fontId="0" fillId="7" borderId="17" xfId="0" applyFill="1" applyBorder="1" applyAlignment="1">
      <alignment horizontal="center" vertical="center"/>
    </xf>
    <xf numFmtId="0" fontId="5" fillId="7" borderId="18" xfId="0" applyFont="1" applyFill="1" applyBorder="1" applyAlignment="1">
      <alignment horizontal="center" vertical="center" wrapText="1"/>
    </xf>
    <xf numFmtId="0" fontId="0" fillId="7" borderId="38" xfId="0" applyFill="1" applyBorder="1" applyAlignment="1">
      <alignment horizontal="center" vertical="center"/>
    </xf>
    <xf numFmtId="0" fontId="3" fillId="7" borderId="24" xfId="0" applyFont="1" applyFill="1" applyBorder="1" applyAlignment="1">
      <alignment horizontal="center" vertical="center" shrinkToFit="1"/>
    </xf>
    <xf numFmtId="0" fontId="3" fillId="7" borderId="18" xfId="0" applyFont="1" applyFill="1" applyBorder="1" applyAlignment="1">
      <alignment horizontal="center" vertical="center" shrinkToFit="1"/>
    </xf>
    <xf numFmtId="164" fontId="14" fillId="5" borderId="14" xfId="0" applyNumberFormat="1" applyFont="1" applyFill="1" applyBorder="1" applyAlignment="1">
      <alignment horizontal="center" vertical="center"/>
    </xf>
    <xf numFmtId="164" fontId="14" fillId="5" borderId="16" xfId="0" applyNumberFormat="1" applyFont="1" applyFill="1" applyBorder="1" applyAlignment="1">
      <alignment horizontal="center" vertical="center"/>
    </xf>
    <xf numFmtId="164" fontId="14" fillId="5" borderId="19" xfId="0" applyNumberFormat="1" applyFont="1" applyFill="1" applyBorder="1" applyAlignment="1">
      <alignment horizontal="center" vertical="center"/>
    </xf>
    <xf numFmtId="164" fontId="14" fillId="5" borderId="41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0" borderId="9" xfId="0" applyBorder="1"/>
    <xf numFmtId="3" fontId="2" fillId="6" borderId="24" xfId="0" applyNumberFormat="1" applyFont="1" applyFill="1" applyBorder="1" applyAlignment="1">
      <alignment horizontal="center" vertical="center"/>
    </xf>
    <xf numFmtId="0" fontId="0" fillId="7" borderId="39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45" xfId="0" applyFill="1" applyBorder="1" applyAlignment="1">
      <alignment horizontal="center" vertical="center"/>
    </xf>
    <xf numFmtId="0" fontId="0" fillId="7" borderId="32" xfId="0" applyFill="1" applyBorder="1" applyAlignment="1">
      <alignment horizontal="right" vertical="center"/>
    </xf>
    <xf numFmtId="0" fontId="0" fillId="7" borderId="46" xfId="0" applyFill="1" applyBorder="1" applyAlignment="1">
      <alignment horizontal="left" vertical="center"/>
    </xf>
    <xf numFmtId="0" fontId="7" fillId="5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1" fillId="2" borderId="48" xfId="0" applyFont="1" applyFill="1" applyBorder="1"/>
    <xf numFmtId="0" fontId="1" fillId="2" borderId="49" xfId="0" applyFont="1" applyFill="1" applyBorder="1"/>
    <xf numFmtId="0" fontId="0" fillId="9" borderId="44" xfId="0" applyFont="1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9" borderId="17" xfId="0" applyFont="1" applyFill="1" applyBorder="1" applyAlignment="1">
      <alignment horizontal="center" vertical="center"/>
    </xf>
    <xf numFmtId="0" fontId="0" fillId="10" borderId="18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1" fillId="2" borderId="50" xfId="0" applyFont="1" applyFill="1" applyBorder="1"/>
    <xf numFmtId="0" fontId="7" fillId="4" borderId="15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10" borderId="18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 wrapText="1"/>
    </xf>
    <xf numFmtId="0" fontId="0" fillId="0" borderId="0" xfId="0" applyBorder="1"/>
    <xf numFmtId="0" fontId="7" fillId="4" borderId="15" xfId="0" applyFont="1" applyFill="1" applyBorder="1" applyAlignment="1">
      <alignment vertical="center" wrapText="1"/>
    </xf>
    <xf numFmtId="0" fontId="7" fillId="5" borderId="16" xfId="0" applyFont="1" applyFill="1" applyBorder="1" applyAlignment="1">
      <alignment vertical="center" wrapText="1"/>
    </xf>
    <xf numFmtId="0" fontId="7" fillId="4" borderId="17" xfId="0" applyFont="1" applyFill="1" applyBorder="1" applyAlignment="1">
      <alignment vertical="center" wrapText="1"/>
    </xf>
    <xf numFmtId="0" fontId="7" fillId="10" borderId="18" xfId="0" applyFont="1" applyFill="1" applyBorder="1" applyAlignment="1">
      <alignment vertical="center" wrapText="1"/>
    </xf>
    <xf numFmtId="0" fontId="7" fillId="5" borderId="19" xfId="0" applyFont="1" applyFill="1" applyBorder="1" applyAlignment="1">
      <alignment vertical="center" wrapText="1"/>
    </xf>
    <xf numFmtId="0" fontId="7" fillId="4" borderId="37" xfId="0" applyFont="1" applyFill="1" applyBorder="1" applyAlignment="1">
      <alignment vertical="center" wrapText="1"/>
    </xf>
    <xf numFmtId="0" fontId="0" fillId="6" borderId="0" xfId="0" applyFill="1" applyBorder="1" applyAlignment="1">
      <alignment horizontal="center"/>
    </xf>
    <xf numFmtId="0" fontId="0" fillId="4" borderId="7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3" fontId="1" fillId="6" borderId="1" xfId="0" applyNumberFormat="1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9" fillId="8" borderId="32" xfId="0" applyFont="1" applyFill="1" applyBorder="1" applyAlignment="1">
      <alignment horizontal="center"/>
    </xf>
    <xf numFmtId="0" fontId="19" fillId="8" borderId="47" xfId="0" applyFont="1" applyFill="1" applyBorder="1" applyAlignment="1">
      <alignment horizontal="center"/>
    </xf>
    <xf numFmtId="0" fontId="19" fillId="8" borderId="46" xfId="0" applyFont="1" applyFill="1" applyBorder="1" applyAlignment="1">
      <alignment horizontal="center"/>
    </xf>
    <xf numFmtId="0" fontId="14" fillId="5" borderId="2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/>
    </xf>
    <xf numFmtId="0" fontId="14" fillId="5" borderId="22" xfId="0" applyFont="1" applyFill="1" applyBorder="1" applyAlignment="1">
      <alignment horizontal="center" vertical="center"/>
    </xf>
    <xf numFmtId="0" fontId="14" fillId="5" borderId="34" xfId="0" applyFont="1" applyFill="1" applyBorder="1" applyAlignment="1">
      <alignment horizontal="center" vertical="center"/>
    </xf>
    <xf numFmtId="0" fontId="14" fillId="5" borderId="30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0" fontId="14" fillId="5" borderId="39" xfId="0" applyFont="1" applyFill="1" applyBorder="1" applyAlignment="1">
      <alignment horizontal="center" vertical="center"/>
    </xf>
    <xf numFmtId="0" fontId="20" fillId="7" borderId="35" xfId="0" applyFont="1" applyFill="1" applyBorder="1" applyAlignment="1">
      <alignment horizontal="center" vertical="center"/>
    </xf>
    <xf numFmtId="0" fontId="20" fillId="7" borderId="36" xfId="0" applyFont="1" applyFill="1" applyBorder="1" applyAlignment="1">
      <alignment horizontal="center" vertical="center"/>
    </xf>
    <xf numFmtId="0" fontId="20" fillId="7" borderId="29" xfId="0" applyFont="1" applyFill="1" applyBorder="1" applyAlignment="1">
      <alignment horizontal="center" vertical="center"/>
    </xf>
    <xf numFmtId="0" fontId="14" fillId="7" borderId="35" xfId="0" applyFont="1" applyFill="1" applyBorder="1" applyAlignment="1">
      <alignment horizontal="center" vertical="center"/>
    </xf>
    <xf numFmtId="0" fontId="14" fillId="7" borderId="36" xfId="0" applyFont="1" applyFill="1" applyBorder="1" applyAlignment="1">
      <alignment horizontal="center" vertical="center"/>
    </xf>
    <xf numFmtId="0" fontId="14" fillId="7" borderId="29" xfId="0" applyFont="1" applyFill="1" applyBorder="1" applyAlignment="1">
      <alignment horizontal="center" vertical="center"/>
    </xf>
    <xf numFmtId="0" fontId="0" fillId="6" borderId="7" xfId="0" applyFill="1" applyBorder="1" applyAlignment="1">
      <alignment horizontal="center"/>
    </xf>
    <xf numFmtId="0" fontId="0" fillId="6" borderId="42" xfId="0" applyFill="1" applyBorder="1" applyAlignment="1">
      <alignment horizontal="center"/>
    </xf>
    <xf numFmtId="0" fontId="0" fillId="6" borderId="43" xfId="0" applyFill="1" applyBorder="1" applyAlignment="1">
      <alignment horizontal="center"/>
    </xf>
    <xf numFmtId="49" fontId="0" fillId="6" borderId="7" xfId="0" applyNumberFormat="1" applyFill="1" applyBorder="1" applyAlignment="1">
      <alignment horizontal="center"/>
    </xf>
    <xf numFmtId="49" fontId="0" fillId="6" borderId="42" xfId="0" applyNumberFormat="1" applyFill="1" applyBorder="1" applyAlignment="1">
      <alignment horizontal="center"/>
    </xf>
    <xf numFmtId="49" fontId="0" fillId="6" borderId="43" xfId="0" applyNumberFormat="1" applyFill="1" applyBorder="1" applyAlignment="1">
      <alignment horizontal="center"/>
    </xf>
    <xf numFmtId="0" fontId="0" fillId="11" borderId="7" xfId="0" applyFont="1" applyFill="1" applyBorder="1" applyAlignment="1">
      <alignment horizontal="center" vertical="center"/>
    </xf>
    <xf numFmtId="0" fontId="0" fillId="11" borderId="42" xfId="0" applyFont="1" applyFill="1" applyBorder="1" applyAlignment="1">
      <alignment horizontal="center" vertical="center"/>
    </xf>
    <xf numFmtId="0" fontId="0" fillId="11" borderId="43" xfId="0" applyFont="1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</cellXfs>
  <cellStyles count="1">
    <cellStyle name="Normal" xfId="0" builtinId="0"/>
  </cellStyles>
  <dxfs count="72">
    <dxf>
      <fill>
        <patternFill>
          <bgColor theme="2" tint="-9.9948118533890809E-2"/>
        </patternFill>
      </fill>
    </dxf>
    <dxf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theme="4" tint="0.39997558519241921"/>
        </bottom>
      </border>
    </dxf>
    <dxf>
      <border outline="0">
        <left style="thin">
          <color indexed="64"/>
        </left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theme="4" tint="0.39997558519241921"/>
        </bottom>
      </border>
    </dxf>
    <dxf>
      <border outline="0">
        <left style="thin">
          <color indexed="64"/>
        </left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S Shell Dlg 2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S Shell Dlg 2"/>
        <scheme val="none"/>
      </font>
      <fill>
        <patternFill patternType="solid">
          <fgColor indexed="64"/>
          <bgColor rgb="FF00B0F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S Shell Dlg 2"/>
        <scheme val="none"/>
      </font>
      <fill>
        <patternFill patternType="solid">
          <fgColor indexed="64"/>
          <bgColor rgb="FF92D05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theme="4" tint="0.39997558519241921"/>
        </right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S Shell Dlg 2"/>
        <scheme val="none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font>
        <sz val="10"/>
        <color rgb="FF000000"/>
        <name val="MS Shell Dlg 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0"/>
        <color rgb="FF000000"/>
        <name val="MS Shell Dlg 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S Shell Dlg 2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S Shell Dlg 2"/>
        <scheme val="none"/>
      </font>
      <fill>
        <patternFill patternType="solid">
          <fgColor indexed="64"/>
          <bgColor rgb="FF92D05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</border>
    </dxf>
    <dxf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0"/>
        <color rgb="FF000000"/>
        <name val="MS Shell Dlg 2"/>
        <scheme val="none"/>
      </font>
      <fill>
        <patternFill patternType="solid">
          <fgColor indexed="64"/>
          <bgColor rgb="FF92D05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</border>
    </dxf>
    <dxf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indexed="64"/>
        </bottom>
      </border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10101"/>
        <name val="Courier New"/>
        <family val="2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numFmt numFmtId="3" formatCode="#,##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9DD240-7CC1-4206-AAFD-992D1C712033}" name="Tableau1" displayName="Tableau1" ref="B12:I24" totalsRowShown="0" headerRowDxfId="70" dataDxfId="68" headerRowBorderDxfId="69" tableBorderDxfId="67" totalsRowBorderDxfId="66">
  <tableColumns count="8">
    <tableColumn id="1" xr3:uid="{48DF1C4F-0868-47A9-86C8-3AE7FEE34687}" name="distance" dataDxfId="65"/>
    <tableColumn id="2" xr3:uid="{573C711D-07D8-4826-A889-E6DA14C6DC31}" name="speed (350/580)" dataDxfId="64"/>
    <tableColumn id="3" xr3:uid="{F8DD22EC-E9A1-40AA-84FF-0046BBEE7B22}" name="alitude (0-45000)" dataDxfId="63"/>
    <tableColumn id="5" xr3:uid="{D3B95E66-8228-4127-9616-A819FC150B08}" name="fuel flow" dataDxfId="62">
      <calculatedColumnFormula array="1">IF(B13,_xlfn._xlws.FILTER($S$4:$S$83,
($Q$4:$Q$83=VLOOKUP(MROUND(D13,5000),$Q$4:$Q$83,1,TRUE))
*($R$4:$R$83=VLOOKUP(MROUND(C13,40),$R$4:$R$83,1,TRUE)),
"1"),"")</calculatedColumnFormula>
    </tableColumn>
    <tableColumn id="6" xr3:uid="{5C44642B-882C-4E0C-B8DB-48864E94F72A}" name="time" dataDxfId="61">
      <calculatedColumnFormula>IF(B13,(B13/C13)*60,"")</calculatedColumnFormula>
    </tableColumn>
    <tableColumn id="7" xr3:uid="{E8B4370D-E3EC-4E1A-A7AB-0C3998251FD7}" name="fuel/leg" dataDxfId="60">
      <calculatedColumnFormula>IF(B13,E13*Tableau1[[#This Row],[time]]/60,"")</calculatedColumnFormula>
    </tableColumn>
    <tableColumn id="8" xr3:uid="{B344DE56-CCF3-4552-B397-2B32A92E4C48}" name="fuel left" dataDxfId="59">
      <calculatedColumnFormula>IF(B13,N8-G13-M13,"")</calculatedColumnFormula>
    </tableColumn>
    <tableColumn id="9" xr3:uid="{74EE5EDC-CC88-46C0-BA73-EA6E4BC6290C}" name="Joker" dataDxfId="5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D5F9DE3-6106-49C5-B58B-ABE33C28E8F9}" name="Tableau6" displayName="Tableau6" ref="Q2:U83" headerRowCount="0" totalsRowShown="0" headerRowDxfId="57" headerRowBorderDxfId="56" tableBorderDxfId="55">
  <tableColumns count="5">
    <tableColumn id="1" xr3:uid="{9D415999-9B83-4DFE-AE87-FD5A43844C17}" name="DATA in USE" headerRowDxfId="54" dataDxfId="53"/>
    <tableColumn id="2" xr3:uid="{95C6D13F-5C3B-4F3C-96F4-EACDD2FE5292}" name="Colonne1" headerRowDxfId="52" dataDxfId="51"/>
    <tableColumn id="3" xr3:uid="{BCE03D90-2A12-4E5A-B575-73B537C01EEB}" name="Colonne2" headerRowDxfId="50" dataDxfId="49"/>
    <tableColumn id="4" xr3:uid="{E5E14602-CE46-4A67-BE9E-C7B690108E71}" name="Colonne3" headerRowDxfId="48" dataDxfId="47"/>
    <tableColumn id="5" xr3:uid="{DC197A8C-3F67-488E-8015-99CA4DC37CBD}" name="Colonne4" headerRowDxfId="4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1B475F6-CDFE-4521-B8DA-1348AF49A7AD}" name="Tableau8ab2ab" displayName="Tableau8ab2ab" ref="B2:D9" totalsRowShown="0">
  <autoFilter ref="B2:D9" xr:uid="{41B475F6-CDFE-4521-B8DA-1348AF49A7AD}"/>
  <sortState xmlns:xlrd2="http://schemas.microsoft.com/office/spreadsheetml/2017/richdata2" ref="B3:D9">
    <sortCondition ref="C2:C9"/>
  </sortState>
  <tableColumns count="3">
    <tableColumn id="1" xr3:uid="{62AFF4C9-D917-43C8-A6A1-6BD99A935484}" name="Name" dataDxfId="34"/>
    <tableColumn id="2" xr3:uid="{F8E25CAF-E36F-41B0-869F-6880DE6D48D4}" name="W" dataDxfId="33"/>
    <tableColumn id="3" xr3:uid="{C9EA0D8D-44BE-41E8-8B7D-3492378944B1}" name="DI wing" dataDxfId="3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AB5417D-F2D2-4E01-8391-2ECC9E6267EE}" name="Tableau28" displayName="Tableau28" ref="B12:D36" totalsRowShown="0">
  <autoFilter ref="B12:D36" xr:uid="{9AB5417D-F2D2-4E01-8391-2ECC9E6267EE}"/>
  <sortState xmlns:xlrd2="http://schemas.microsoft.com/office/spreadsheetml/2017/richdata2" ref="B13:D36">
    <sortCondition ref="C12:C36"/>
  </sortState>
  <tableColumns count="3">
    <tableColumn id="1" xr3:uid="{33C6E941-9ADF-454D-8891-F576BB3DFDC0}" name="Name" dataDxfId="31"/>
    <tableColumn id="2" xr3:uid="{D616D30B-600D-4DA0-ACA3-3E4842B8AC40}" name="W" dataDxfId="30"/>
    <tableColumn id="3" xr3:uid="{973D3B78-B3D9-4DBF-8BB3-7DEB461A201B}" name="DI Wing" dataDxfId="2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2DF1F08-EFC4-4996-951A-51B12A839BC9}" name="TableauCFT" displayName="TableauCFT" ref="G2:J59" totalsRowShown="0" headerRowDxfId="28" headerRowBorderDxfId="27" tableBorderDxfId="26">
  <autoFilter ref="G2:J59" xr:uid="{72DF1F08-EFC4-4996-951A-51B12A839BC9}"/>
  <sortState xmlns:xlrd2="http://schemas.microsoft.com/office/spreadsheetml/2017/richdata2" ref="G3:J59">
    <sortCondition ref="H2:H59"/>
  </sortState>
  <tableColumns count="4">
    <tableColumn id="1" xr3:uid="{DB118D99-FD0F-4668-AF44-8B98D8B6D113}" name="Name" dataDxfId="25"/>
    <tableColumn id="2" xr3:uid="{4D28A0B2-471E-4638-B2E0-E9E6E4FAC7CB}" name="W" dataDxfId="24"/>
    <tableColumn id="3" xr3:uid="{21810AB9-0C6A-4FED-9F63-542B524F65FE}" name="DI WO load AG/tank on wing station" dataDxfId="23"/>
    <tableColumn id="4" xr3:uid="{B09B028C-958A-4CDD-8851-475DEE57DE8E}" name="DI W load AG/tank on wing station" dataDxfId="2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CD02C3F-10F1-4C78-989B-174BF335FF93}" name="Tableau5" displayName="Tableau5" ref="B39:D61" totalsRowShown="0" headerRowDxfId="21" dataDxfId="19" headerRowBorderDxfId="20" tableBorderDxfId="18">
  <autoFilter ref="B39:D61" xr:uid="{DCD02C3F-10F1-4C78-989B-174BF335FF93}"/>
  <sortState xmlns:xlrd2="http://schemas.microsoft.com/office/spreadsheetml/2017/richdata2" ref="B40:D61">
    <sortCondition ref="C39:C61"/>
  </sortState>
  <tableColumns count="3">
    <tableColumn id="1" xr3:uid="{19F587EB-C3B7-4F84-B1B2-4B1D6559E69B}" name="Name" dataDxfId="17"/>
    <tableColumn id="2" xr3:uid="{3F3407E5-1872-4A37-90BD-F008821360C4}" name="W" dataDxfId="16"/>
    <tableColumn id="3" xr3:uid="{F83EE507-DE6D-4287-9F55-DA677CE945C4}" name="DI" dataDxfId="1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07C74A5-1B57-46A7-8FC1-F6D27FD54118}" name="TableauTGP" displayName="TableauTGP" ref="L2:O4" totalsRowShown="0" headerRowDxfId="14" dataDxfId="13" tableBorderDxfId="12">
  <autoFilter ref="L2:O4" xr:uid="{A07C74A5-1B57-46A7-8FC1-F6D27FD54118}"/>
  <sortState xmlns:xlrd2="http://schemas.microsoft.com/office/spreadsheetml/2017/richdata2" ref="L3:O4">
    <sortCondition ref="M2:M4"/>
  </sortState>
  <tableColumns count="4">
    <tableColumn id="1" xr3:uid="{0894A449-54A2-4220-B82C-AF48660139F8}" name="Name" dataDxfId="11"/>
    <tableColumn id="2" xr3:uid="{069634EA-D72B-4EAE-9B05-3418FFDE187B}" name="W" dataDxfId="10"/>
    <tableColumn id="3" xr3:uid="{177F9165-12DC-4701-A296-F5EFC0723FB1}" name="DI WO load on CFT" dataDxfId="9"/>
    <tableColumn id="4" xr3:uid="{251A7BB8-A99E-4B68-8321-88ACDB114DEB}" name="DI W load on CFT2" dataDxfId="8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6C2FC66-FF9B-4863-90A3-CA8C8E81D57E}" name="TableauNAVPOD" displayName="TableauNAVPOD" ref="L7:O9" totalsRowShown="0" headerRowDxfId="7" dataDxfId="6" tableBorderDxfId="5">
  <autoFilter ref="L7:O9" xr:uid="{46C2FC66-FF9B-4863-90A3-CA8C8E81D57E}"/>
  <sortState xmlns:xlrd2="http://schemas.microsoft.com/office/spreadsheetml/2017/richdata2" ref="L8:O9">
    <sortCondition ref="M7:M9"/>
  </sortState>
  <tableColumns count="4">
    <tableColumn id="1" xr3:uid="{51C58406-C8D3-43D7-89D6-60905EC08205}" name="Name" dataDxfId="4"/>
    <tableColumn id="2" xr3:uid="{EF5EBBD6-793C-47F2-9F05-E84F36EA61EC}" name="W" dataDxfId="3"/>
    <tableColumn id="3" xr3:uid="{6257444F-0094-4324-A01D-56E2FA2356FC}" name="DI WO load on CFT" dataDxfId="2"/>
    <tableColumn id="4" xr3:uid="{0BBF9266-500D-4408-96E5-50DAD9E9115A}" name="DI W load on CFT2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8F767-EE49-442B-A059-1C41B66D223F}">
  <sheetPr>
    <pageSetUpPr fitToPage="1"/>
  </sheetPr>
  <dimension ref="A1:W83"/>
  <sheetViews>
    <sheetView tabSelected="1" topLeftCell="D1" zoomScale="55" zoomScaleNormal="55" workbookViewId="0">
      <selection activeCell="O22" sqref="O22"/>
    </sheetView>
  </sheetViews>
  <sheetFormatPr baseColWidth="10" defaultRowHeight="14.5" x14ac:dyDescent="0.35"/>
  <cols>
    <col min="1" max="1" width="14" customWidth="1"/>
    <col min="2" max="2" width="19.81640625" bestFit="1" customWidth="1"/>
    <col min="3" max="3" width="20.26953125" bestFit="1" customWidth="1"/>
    <col min="4" max="4" width="20.81640625" bestFit="1" customWidth="1"/>
    <col min="5" max="5" width="26.1796875" customWidth="1"/>
    <col min="6" max="6" width="28.54296875" bestFit="1" customWidth="1"/>
    <col min="7" max="7" width="26.1796875" bestFit="1" customWidth="1"/>
    <col min="8" max="8" width="10.26953125" customWidth="1"/>
    <col min="9" max="9" width="17.08984375" bestFit="1" customWidth="1"/>
    <col min="10" max="10" width="10.453125" customWidth="1"/>
    <col min="11" max="11" width="15.1796875" bestFit="1" customWidth="1"/>
    <col min="12" max="12" width="27.453125" bestFit="1" customWidth="1"/>
    <col min="13" max="13" width="9.36328125" bestFit="1" customWidth="1"/>
    <col min="14" max="14" width="21.81640625" customWidth="1"/>
    <col min="15" max="15" width="15.1796875" customWidth="1"/>
    <col min="16" max="16" width="17.453125" customWidth="1"/>
    <col min="17" max="17" width="10.81640625" customWidth="1"/>
    <col min="18" max="18" width="14.6328125" customWidth="1"/>
    <col min="19" max="19" width="9.453125" customWidth="1"/>
    <col min="20" max="20" width="9.08984375" customWidth="1"/>
    <col min="21" max="21" width="16.81640625" hidden="1" customWidth="1"/>
  </cols>
  <sheetData>
    <row r="1" spans="1:21" ht="21.5" thickBot="1" x14ac:dyDescent="0.55000000000000004">
      <c r="Q1" s="148" t="s">
        <v>149</v>
      </c>
      <c r="R1" s="149"/>
      <c r="S1" s="149"/>
      <c r="T1" s="150"/>
    </row>
    <row r="2" spans="1:21" ht="15" thickBot="1" x14ac:dyDescent="0.4">
      <c r="A2" s="1" t="s">
        <v>94</v>
      </c>
      <c r="B2" s="7" t="s">
        <v>0</v>
      </c>
      <c r="C2" s="1">
        <v>2</v>
      </c>
      <c r="D2" s="1" t="s">
        <v>1</v>
      </c>
      <c r="E2" s="1" t="s">
        <v>13</v>
      </c>
      <c r="F2" s="1">
        <v>5</v>
      </c>
      <c r="G2" s="8" t="s">
        <v>13</v>
      </c>
      <c r="H2" s="8" t="s">
        <v>21</v>
      </c>
      <c r="I2" s="1">
        <v>8</v>
      </c>
      <c r="J2" s="8" t="s">
        <v>2</v>
      </c>
      <c r="K2" s="8" t="s">
        <v>17</v>
      </c>
      <c r="L2" s="8" t="s">
        <v>18</v>
      </c>
      <c r="M2" s="1"/>
      <c r="Q2" s="115" t="s">
        <v>147</v>
      </c>
      <c r="R2" s="116" t="str">
        <f ca="1">'Table in use'!A2</f>
        <v>80 000 pounds</v>
      </c>
      <c r="S2" s="115" t="s">
        <v>148</v>
      </c>
      <c r="T2" s="116">
        <f ca="1">HLOOKUP((MROUND($M$10,20)),'Table in use'!$C$4:$K$54,1,TRUE)</f>
        <v>100</v>
      </c>
      <c r="U2" t="s">
        <v>142</v>
      </c>
    </row>
    <row r="3" spans="1:21" ht="15" thickBot="1" x14ac:dyDescent="0.4">
      <c r="A3" s="1" t="s">
        <v>93</v>
      </c>
      <c r="B3" s="16" t="s">
        <v>52</v>
      </c>
      <c r="C3" s="16" t="s">
        <v>68</v>
      </c>
      <c r="D3" s="16" t="s">
        <v>50</v>
      </c>
      <c r="E3" s="16" t="s">
        <v>110</v>
      </c>
      <c r="F3" s="16" t="s">
        <v>68</v>
      </c>
      <c r="G3" s="16" t="s">
        <v>111</v>
      </c>
      <c r="H3" s="16" t="s">
        <v>52</v>
      </c>
      <c r="I3" s="16" t="s">
        <v>68</v>
      </c>
      <c r="J3" s="16" t="s">
        <v>52</v>
      </c>
      <c r="K3" s="16" t="s">
        <v>17</v>
      </c>
      <c r="L3" s="16" t="s">
        <v>18</v>
      </c>
      <c r="M3" s="1"/>
      <c r="Q3" s="112" t="s">
        <v>38</v>
      </c>
      <c r="R3" s="113" t="s">
        <v>23</v>
      </c>
      <c r="S3" s="113" t="s">
        <v>37</v>
      </c>
      <c r="T3" s="114" t="s">
        <v>39</v>
      </c>
      <c r="U3">
        <v>1</v>
      </c>
    </row>
    <row r="4" spans="1:21" ht="16" thickBot="1" x14ac:dyDescent="0.4">
      <c r="A4" s="1" t="s">
        <v>15</v>
      </c>
      <c r="B4" s="1">
        <f ca="1">VLOOKUP(B3,INDIRECT("tableau8ab2ab"),2,FALSE)</f>
        <v>356</v>
      </c>
      <c r="C4" s="1">
        <f ca="1">VLOOKUP(C3,INDIRECT("tableau28"),2,FALSE)</f>
        <v>320</v>
      </c>
      <c r="D4" s="1">
        <f ca="1">VLOOKUP(D3,INDIRECT("tableau8ab2ab"),2,FALSE)</f>
        <v>170</v>
      </c>
      <c r="E4" s="1">
        <f ca="1">VLOOKUP(E3,INDIRECT("tableauCFT"),2,FALSE)</f>
        <v>4106</v>
      </c>
      <c r="F4" s="1">
        <f ca="1">VLOOKUP(F3,INDIRECT("tableau5"),2,FALSE)</f>
        <v>320</v>
      </c>
      <c r="G4" s="1">
        <f ca="1">VLOOKUP(G3,INDIRECT("tableauCFT"),2,FALSE)</f>
        <v>4162</v>
      </c>
      <c r="H4" s="1">
        <f ca="1">VLOOKUP(H3,INDIRECT("tableau8ab2ab"),2,FALSE)</f>
        <v>356</v>
      </c>
      <c r="I4" s="1">
        <f ca="1">VLOOKUP(I3,INDIRECT("tableau28"),2,FALSE)</f>
        <v>320</v>
      </c>
      <c r="J4" s="1">
        <f ca="1">VLOOKUP(J3,INDIRECT("tableau8ab2ab"),2,FALSE)</f>
        <v>356</v>
      </c>
      <c r="K4" s="1">
        <f ca="1">VLOOKUP(K3,INDIRECT("tableauTGP"),2,FALSE)</f>
        <v>621</v>
      </c>
      <c r="L4" s="1">
        <f ca="1">VLOOKUP(L3,INDIRECT("tableauNAVPOD"),2,FALSE)</f>
        <v>520</v>
      </c>
      <c r="M4" s="10">
        <f ca="1">SUM(B4:J4)</f>
        <v>10466</v>
      </c>
      <c r="Q4" s="94">
        <v>0</v>
      </c>
      <c r="R4" s="95">
        <v>360</v>
      </c>
      <c r="S4" s="71">
        <f ca="1">HLOOKUP((MROUND($M$10,20)),'Table in use'!$C$4:$K5,U4,TRUE)</f>
        <v>12220</v>
      </c>
      <c r="T4" s="105">
        <f ca="1">S4/R4</f>
        <v>33.944444444444443</v>
      </c>
      <c r="U4">
        <v>2</v>
      </c>
    </row>
    <row r="5" spans="1:21" ht="16" thickBot="1" x14ac:dyDescent="0.4">
      <c r="A5" s="1" t="s">
        <v>8</v>
      </c>
      <c r="B5" s="1">
        <f ca="1">VLOOKUP(B3,INDIRECT("tableau8ab2ab"),3,FALSE)</f>
        <v>2.2999999999999998</v>
      </c>
      <c r="C5" s="1">
        <f ca="1">VLOOKUP(C3,INDIRECT("tableau28"),3,FALSE)</f>
        <v>6</v>
      </c>
      <c r="D5" s="1">
        <f ca="1">VLOOKUP(D3,INDIRECT("tableau8ab2ab"),3,FALSE)</f>
        <v>2.1</v>
      </c>
      <c r="E5" s="2">
        <f ca="1">IF(AND($C$4=0,$I$4=0),VLOOKUP(E3,INDIRECT("TableauCFT"),3,FALSE),VLOOKUP(E3,INDIRECT("TableauCFT"),4,FALSE))</f>
        <v>19.600000000000001</v>
      </c>
      <c r="F5" s="2">
        <f ca="1">VLOOKUP(F3,INDIRECT("tableau5"),3,FALSE)</f>
        <v>12.2</v>
      </c>
      <c r="G5" s="2">
        <f ca="1">IF(AND($C$4=0,$I$4=0),VLOOKUP(E3,INDIRECT("TableauCFT"),3,FALSE),VLOOKUP(E3,INDIRECT("TableauCFT"),4,FALSE))</f>
        <v>19.600000000000001</v>
      </c>
      <c r="H5" s="1">
        <f ca="1">VLOOKUP(H3,INDIRECT("tableau8ab2ab"),3,FALSE)</f>
        <v>2.2999999999999998</v>
      </c>
      <c r="I5" s="1">
        <f ca="1">VLOOKUP(I3,INDIRECT("tableau28"),3,FALSE)</f>
        <v>6</v>
      </c>
      <c r="J5" s="1">
        <f ca="1">VLOOKUP(J3,INDIRECT("tableau8ab2ab"),3,FALSE)</f>
        <v>2.2999999999999998</v>
      </c>
      <c r="K5" s="1">
        <f ca="1">IF(AND($E$4=0,$G$4=0),VLOOKUP(K3,INDIRECT("tableauTGP"),4,FALSE),VLOOKUP(K3,INDIRECT("tableauTGP"),3,FALSE))</f>
        <v>7.4</v>
      </c>
      <c r="L5" s="1">
        <f ca="1">IF(AND($E$4=0,$G$4=0),VLOOKUP(L3,INDIRECT("tableauNAVPOD"),4,FALSE),VLOOKUP(L3,INDIRECT("tableauNAVPOD"),3,FALSE))</f>
        <v>9.5</v>
      </c>
      <c r="M5" s="46">
        <f ca="1">SUM(B5:J5)</f>
        <v>72.400000000000006</v>
      </c>
      <c r="Q5" s="96">
        <v>0</v>
      </c>
      <c r="R5" s="97">
        <v>400</v>
      </c>
      <c r="S5" s="71">
        <f ca="1">HLOOKUP((MROUND($M$10,20)),'Table in use'!$C$4:$K6,U5,TRUE)</f>
        <v>14164</v>
      </c>
      <c r="T5" s="106">
        <f t="shared" ref="T5:T10" ca="1" si="0">S5/R5</f>
        <v>35.409999999999997</v>
      </c>
      <c r="U5">
        <v>3</v>
      </c>
    </row>
    <row r="6" spans="1:21" ht="16" thickBot="1" x14ac:dyDescent="0.4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2"/>
      <c r="N6" s="53"/>
      <c r="O6" s="53"/>
      <c r="P6" s="53"/>
      <c r="Q6" s="96">
        <v>0</v>
      </c>
      <c r="R6" s="97">
        <v>440</v>
      </c>
      <c r="S6" s="71">
        <f ca="1">HLOOKUP((MROUND($M$10,20)),'Table in use'!$C$4:$K7,U6,TRUE)</f>
        <v>16713</v>
      </c>
      <c r="T6" s="106">
        <f t="shared" ca="1" si="0"/>
        <v>37.984090909090909</v>
      </c>
      <c r="U6">
        <v>4</v>
      </c>
    </row>
    <row r="7" spans="1:21" ht="16" thickBot="1" x14ac:dyDescent="0.4">
      <c r="A7" s="147" t="s">
        <v>135</v>
      </c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49" t="s">
        <v>133</v>
      </c>
      <c r="N7" s="50" t="s">
        <v>134</v>
      </c>
      <c r="Q7" s="96">
        <v>0</v>
      </c>
      <c r="R7" s="98">
        <v>480</v>
      </c>
      <c r="S7" s="71">
        <f ca="1">HLOOKUP((MROUND($M$10,20)),'Table in use'!$C$4:$K8,U7,TRUE)</f>
        <v>19859</v>
      </c>
      <c r="T7" s="106">
        <f t="shared" ca="1" si="0"/>
        <v>41.372916666666669</v>
      </c>
      <c r="U7">
        <v>5</v>
      </c>
    </row>
    <row r="8" spans="1:21" ht="16" thickBot="1" x14ac:dyDescent="0.4">
      <c r="B8" s="42" t="s">
        <v>138</v>
      </c>
      <c r="C8" s="18">
        <f>IF(C3="610 Gal Fuel Tank",3800,0)</f>
        <v>3800</v>
      </c>
      <c r="D8" s="9"/>
      <c r="E8" s="42" t="s">
        <v>137</v>
      </c>
      <c r="F8" s="18">
        <f>IF(F3="610 Gal Fuel Tank",3800,0)</f>
        <v>3800</v>
      </c>
      <c r="G8" s="42"/>
      <c r="H8" s="9" t="s">
        <v>136</v>
      </c>
      <c r="I8" s="18">
        <f>IF(I3="610 Gal Fuel Tank",3800,0)</f>
        <v>3800</v>
      </c>
      <c r="J8" s="9"/>
      <c r="K8" s="43" t="s">
        <v>16</v>
      </c>
      <c r="L8" s="45">
        <v>0.86</v>
      </c>
      <c r="M8" s="48">
        <f>21900*L8</f>
        <v>18834</v>
      </c>
      <c r="N8" s="47">
        <f>21900*L8+C8+F8+I8</f>
        <v>30234</v>
      </c>
      <c r="Q8" s="96">
        <v>0</v>
      </c>
      <c r="R8" s="97">
        <v>520</v>
      </c>
      <c r="S8" s="71">
        <f ca="1">HLOOKUP((MROUND($M$10,20)),'Table in use'!$C$4:$K9,U8,TRUE)</f>
        <v>23831</v>
      </c>
      <c r="T8" s="106">
        <f t="shared" ca="1" si="0"/>
        <v>45.82884615384615</v>
      </c>
      <c r="U8">
        <v>6</v>
      </c>
    </row>
    <row r="9" spans="1:21" ht="16" thickBot="1" x14ac:dyDescent="0.4">
      <c r="B9" s="42"/>
      <c r="C9" s="42"/>
      <c r="D9" s="42"/>
      <c r="E9" s="9" t="s">
        <v>151</v>
      </c>
      <c r="F9" s="42">
        <v>289</v>
      </c>
      <c r="G9" s="42"/>
      <c r="H9" s="42"/>
      <c r="I9" s="42"/>
      <c r="J9" s="9"/>
      <c r="K9" s="9"/>
      <c r="L9" s="144" t="s">
        <v>14</v>
      </c>
      <c r="M9" s="145"/>
      <c r="Q9" s="96">
        <v>0</v>
      </c>
      <c r="R9" s="97">
        <v>560</v>
      </c>
      <c r="S9" s="71">
        <f ca="1">HLOOKUP((MROUND($M$10,20)),'Table in use'!$C$4:$K10,U9,TRUE)</f>
        <v>29081</v>
      </c>
      <c r="T9" s="106">
        <f t="shared" ca="1" si="0"/>
        <v>51.93035714285714</v>
      </c>
      <c r="U9">
        <v>7</v>
      </c>
    </row>
    <row r="10" spans="1:21" ht="16" thickBot="1" x14ac:dyDescent="0.4">
      <c r="L10" s="11" t="s">
        <v>8</v>
      </c>
      <c r="M10" s="12">
        <f ca="1">21.3+M5</f>
        <v>93.7</v>
      </c>
      <c r="Q10" s="96">
        <v>0</v>
      </c>
      <c r="R10" s="97">
        <v>600</v>
      </c>
      <c r="S10" s="71">
        <f ca="1">HLOOKUP((MROUND($M$10,20)),'Table in use'!$C$4:$K11,U10,TRUE)</f>
        <v>0</v>
      </c>
      <c r="T10" s="106">
        <f t="shared" ca="1" si="0"/>
        <v>0</v>
      </c>
      <c r="U10">
        <v>8</v>
      </c>
    </row>
    <row r="11" spans="1:21" ht="16" thickBot="1" x14ac:dyDescent="0.4">
      <c r="L11" s="13" t="s">
        <v>15</v>
      </c>
      <c r="M11" s="14">
        <f ca="1">39415+F9+N8+M4</f>
        <v>80404</v>
      </c>
      <c r="N11" s="54" t="str">
        <f ca="1">IF(M11&gt;76500,"Above T/O Gross Weight","")</f>
        <v>Above T/O Gross Weight</v>
      </c>
      <c r="Q11" s="96">
        <v>0</v>
      </c>
      <c r="R11" s="99" t="s">
        <v>25</v>
      </c>
      <c r="S11" s="71">
        <f ca="1">HLOOKUP((MROUND($M$10,20)),'Table in use'!$C$4:$K12,U11,TRUE)</f>
        <v>33577</v>
      </c>
      <c r="T11" s="106"/>
      <c r="U11">
        <v>9</v>
      </c>
    </row>
    <row r="12" spans="1:21" ht="16" thickBot="1" x14ac:dyDescent="0.4">
      <c r="A12" s="39" t="s">
        <v>89</v>
      </c>
      <c r="B12" s="35" t="s">
        <v>74</v>
      </c>
      <c r="C12" s="20" t="s">
        <v>79</v>
      </c>
      <c r="D12" s="20" t="s">
        <v>143</v>
      </c>
      <c r="E12" s="111" t="s">
        <v>150</v>
      </c>
      <c r="F12" s="20" t="s">
        <v>77</v>
      </c>
      <c r="G12" s="20" t="s">
        <v>76</v>
      </c>
      <c r="H12" s="20" t="s">
        <v>78</v>
      </c>
      <c r="I12" s="21" t="s">
        <v>80</v>
      </c>
      <c r="J12" s="15"/>
      <c r="K12" s="15"/>
      <c r="Q12" s="100">
        <v>0</v>
      </c>
      <c r="R12" s="101" t="s">
        <v>26</v>
      </c>
      <c r="S12" s="71">
        <f ca="1">HLOOKUP((MROUND($M$10,20)),'Table in use'!$C$4:$K13,U12,TRUE)</f>
        <v>585.70000000000005</v>
      </c>
      <c r="T12" s="107"/>
      <c r="U12">
        <v>10</v>
      </c>
    </row>
    <row r="13" spans="1:21" ht="16" thickBot="1" x14ac:dyDescent="0.4">
      <c r="A13" s="39">
        <v>1</v>
      </c>
      <c r="B13" s="36">
        <v>500</v>
      </c>
      <c r="C13" s="31">
        <v>400</v>
      </c>
      <c r="D13" s="22">
        <v>25000</v>
      </c>
      <c r="E13" s="23" cm="1">
        <f t="array" aca="1" ref="E13" ca="1">IF(B13,_xlfn._xlws.FILTER($S$4:$S$83,
($Q$4:$Q$83=VLOOKUP(MROUND(D13,5000),$Q$4:$Q$83,1,TRUE))
*($R$4:$R$83=VLOOKUP(MROUND(C13,40),$R$4:$R$83,1,TRUE)),
"1"),"")</f>
        <v>10225</v>
      </c>
      <c r="F13" s="32">
        <f t="shared" ref="F13:F24" si="1">IF(B13,(B13/C13)*60,"")</f>
        <v>75</v>
      </c>
      <c r="G13" s="23">
        <f ca="1">IF(B13,E13*Tableau1[[#This Row],[time]]/60,"")</f>
        <v>12781.25</v>
      </c>
      <c r="H13" s="23">
        <f ca="1">IF(B13,N8-G13-M13,"")</f>
        <v>16452.75</v>
      </c>
      <c r="I13" s="24">
        <f ca="1">IF(B13,SUM(G14:$G$24)+SUM($M$14:$M$15),"")</f>
        <v>15415.5</v>
      </c>
      <c r="L13" s="17" t="s">
        <v>82</v>
      </c>
      <c r="M13" s="16">
        <v>1000</v>
      </c>
      <c r="Q13" s="94">
        <v>5000</v>
      </c>
      <c r="R13" s="95">
        <v>360</v>
      </c>
      <c r="S13" s="71">
        <f ca="1">HLOOKUP((MROUND($M$10,20)),'Table in use'!$C$4:$K14,U13,TRUE)</f>
        <v>11085</v>
      </c>
      <c r="T13" s="105">
        <f ca="1">S13/R13</f>
        <v>30.791666666666668</v>
      </c>
      <c r="U13">
        <v>11</v>
      </c>
    </row>
    <row r="14" spans="1:21" ht="16" thickBot="1" x14ac:dyDescent="0.4">
      <c r="A14" s="39">
        <v>2</v>
      </c>
      <c r="B14" s="37">
        <v>250</v>
      </c>
      <c r="C14" s="31">
        <v>500</v>
      </c>
      <c r="D14" s="22">
        <v>0</v>
      </c>
      <c r="E14" s="23" cm="1">
        <f t="array" aca="1" ref="E14" ca="1">IF(B14,_xlfn._xlws.FILTER($S$4:$S$83,
($Q$4:$Q$83=VLOOKUP(MROUND(D14,5000),$Q$4:$Q$83,1,TRUE))
*($R$4:$R$83=VLOOKUP(MROUND(C14,40),$R$4:$R$83,1,TRUE)),
"1"),"")</f>
        <v>23831</v>
      </c>
      <c r="F14" s="32">
        <f t="shared" si="1"/>
        <v>30</v>
      </c>
      <c r="G14" s="23">
        <f ca="1">IF(B14,E14*Tableau1[[#This Row],[time]]/60,"")</f>
        <v>11915.5</v>
      </c>
      <c r="H14" s="23">
        <f ca="1">IF(B14,H13-G14,"")</f>
        <v>4537.25</v>
      </c>
      <c r="I14" s="24">
        <f>IF(B14,SUM(G15:$G$24)+SUM($M$14:$M$15),"")</f>
        <v>3500</v>
      </c>
      <c r="L14" s="17" t="s">
        <v>83</v>
      </c>
      <c r="M14" s="16">
        <v>1000</v>
      </c>
      <c r="Q14" s="96">
        <v>5000</v>
      </c>
      <c r="R14" s="97">
        <v>400</v>
      </c>
      <c r="S14" s="71">
        <f ca="1">HLOOKUP((MROUND($M$10,20)),'Table in use'!$C$4:$K15,U14,TRUE)</f>
        <v>12571</v>
      </c>
      <c r="T14" s="106">
        <f t="shared" ref="T14:T19" ca="1" si="2">S14/R14</f>
        <v>31.427499999999998</v>
      </c>
      <c r="U14">
        <v>12</v>
      </c>
    </row>
    <row r="15" spans="1:21" ht="16" thickBot="1" x14ac:dyDescent="0.4">
      <c r="A15" s="39">
        <v>3</v>
      </c>
      <c r="B15" s="37">
        <v>0</v>
      </c>
      <c r="C15" s="31">
        <v>520</v>
      </c>
      <c r="D15" s="22">
        <v>0</v>
      </c>
      <c r="E15" s="23" t="str" cm="1">
        <f t="array" ref="E15">IF(B15,_xlfn._xlws.FILTER($S$4:$S$83,
($Q$4:$Q$83=VLOOKUP(MROUND(D15,5000),$Q$4:$Q$83,1,TRUE))
*($R$4:$R$83=VLOOKUP(MROUND(C15,40),$R$4:$R$83,1,TRUE)),
"1"),"")</f>
        <v/>
      </c>
      <c r="F15" s="32" t="str">
        <f t="shared" si="1"/>
        <v/>
      </c>
      <c r="G15" s="23" t="str">
        <f>IF(B15,E15*Tableau1[[#This Row],[time]]/60,"")</f>
        <v/>
      </c>
      <c r="H15" s="23" t="str">
        <f t="shared" ref="H15:H24" si="3">IF(B15,H14-G15,"")</f>
        <v/>
      </c>
      <c r="I15" s="24" t="str">
        <f>IF(B15,SUM(G16:$G$24)+SUM($M$14:$M$15),"")</f>
        <v/>
      </c>
      <c r="L15" s="17" t="s">
        <v>84</v>
      </c>
      <c r="M15" s="16">
        <v>2500</v>
      </c>
      <c r="Q15" s="96">
        <v>5000</v>
      </c>
      <c r="R15" s="97">
        <v>440</v>
      </c>
      <c r="S15" s="71">
        <f ca="1">HLOOKUP((MROUND($M$10,20)),'Table in use'!$C$4:$K16,U15,TRUE)</f>
        <v>14663</v>
      </c>
      <c r="T15" s="106">
        <f t="shared" ca="1" si="2"/>
        <v>33.325000000000003</v>
      </c>
      <c r="U15">
        <v>13</v>
      </c>
    </row>
    <row r="16" spans="1:21" ht="16" thickBot="1" x14ac:dyDescent="0.4">
      <c r="A16" s="39">
        <v>4</v>
      </c>
      <c r="B16" s="37">
        <v>0</v>
      </c>
      <c r="C16" s="31">
        <v>400</v>
      </c>
      <c r="D16" s="22">
        <v>5000</v>
      </c>
      <c r="E16" s="23" t="str" cm="1">
        <f t="array" ref="E16">IF(B16,_xlfn._xlws.FILTER($S$4:$S$83,
($Q$4:$Q$83=VLOOKUP(MROUND(D16,5000),$Q$4:$Q$83,1,TRUE))
*($R$4:$R$83=VLOOKUP(MROUND(C16,40),$R$4:$R$83,1,TRUE)),
"1"),"")</f>
        <v/>
      </c>
      <c r="F16" s="32" t="str">
        <f t="shared" si="1"/>
        <v/>
      </c>
      <c r="G16" s="23" t="str">
        <f>IF(B16,E16*Tableau1[[#This Row],[time]]/60,"")</f>
        <v/>
      </c>
      <c r="H16" s="23" t="str">
        <f t="shared" si="3"/>
        <v/>
      </c>
      <c r="I16" s="24" t="str">
        <f>IF(B16,SUM(G17:$G$24)+SUM($M$14:$M$15),"")</f>
        <v/>
      </c>
      <c r="J16" s="15"/>
      <c r="Q16" s="96">
        <v>5000</v>
      </c>
      <c r="R16" s="98">
        <v>480</v>
      </c>
      <c r="S16" s="71">
        <f ca="1">HLOOKUP((MROUND($M$10,20)),'Table in use'!$C$4:$K17,U16,TRUE)</f>
        <v>17287</v>
      </c>
      <c r="T16" s="106">
        <f t="shared" ca="1" si="2"/>
        <v>36.014583333333334</v>
      </c>
      <c r="U16">
        <v>14</v>
      </c>
    </row>
    <row r="17" spans="1:23" ht="16" thickBot="1" x14ac:dyDescent="0.4">
      <c r="A17" s="39">
        <v>5</v>
      </c>
      <c r="B17" s="37">
        <v>0</v>
      </c>
      <c r="C17" s="31">
        <v>450</v>
      </c>
      <c r="D17" s="22">
        <v>2000</v>
      </c>
      <c r="E17" s="23" t="str" cm="1">
        <f t="array" ref="E17">IF(B17,_xlfn._xlws.FILTER($S$4:$S$83,
($Q$4:$Q$83=VLOOKUP(MROUND(D17,5000),$Q$4:$Q$83,1,TRUE))
*($R$4:$R$83=VLOOKUP(MROUND(C17,40),$R$4:$R$83,1,TRUE)),
"1"),"")</f>
        <v/>
      </c>
      <c r="F17" s="32" t="str">
        <f t="shared" si="1"/>
        <v/>
      </c>
      <c r="G17" s="23" t="str">
        <f>IF(B17,E17*Tableau1[[#This Row],[time]]/60,"")</f>
        <v/>
      </c>
      <c r="H17" s="23" t="str">
        <f t="shared" si="3"/>
        <v/>
      </c>
      <c r="I17" s="24" t="str">
        <f>IF(B17,SUM(G18:$G$24)+SUM($M$14:$M$15),"")</f>
        <v/>
      </c>
      <c r="J17" s="15"/>
      <c r="L17" s="17" t="s">
        <v>80</v>
      </c>
      <c r="M17" s="27">
        <f>I14</f>
        <v>3500</v>
      </c>
      <c r="Q17" s="96">
        <v>5000</v>
      </c>
      <c r="R17" s="97">
        <v>520</v>
      </c>
      <c r="S17" s="71">
        <f ca="1">HLOOKUP((MROUND($M$10,20)),'Table in use'!$C$4:$K18,U17,TRUE)</f>
        <v>20681</v>
      </c>
      <c r="T17" s="106">
        <f t="shared" ca="1" si="2"/>
        <v>39.771153846153844</v>
      </c>
      <c r="U17">
        <v>15</v>
      </c>
    </row>
    <row r="18" spans="1:23" ht="16" thickBot="1" x14ac:dyDescent="0.4">
      <c r="A18" s="39">
        <v>6</v>
      </c>
      <c r="B18" s="37">
        <v>0</v>
      </c>
      <c r="C18" s="31">
        <v>450</v>
      </c>
      <c r="D18" s="22">
        <v>2000</v>
      </c>
      <c r="E18" s="23" t="str" cm="1">
        <f t="array" ref="E18">IF(B18,_xlfn._xlws.FILTER($S$4:$S$83,
($Q$4:$Q$83=VLOOKUP(MROUND(D18,5000),$Q$4:$Q$83,1,TRUE))
*($R$4:$R$83=VLOOKUP(MROUND(C18,40),$R$4:$R$83,1,TRUE)),
"1"),"")</f>
        <v/>
      </c>
      <c r="F18" s="32" t="str">
        <f t="shared" si="1"/>
        <v/>
      </c>
      <c r="G18" s="23" t="str">
        <f>IF(B18,E18*Tableau1[[#This Row],[time]]/60,"")</f>
        <v/>
      </c>
      <c r="H18" s="23" t="str">
        <f t="shared" si="3"/>
        <v/>
      </c>
      <c r="I18" s="24" t="str">
        <f>IF(B18,SUM(G19:$G$24)+SUM($M$14:$M$15),"")</f>
        <v/>
      </c>
      <c r="J18" s="15"/>
      <c r="L18" s="17" t="s">
        <v>81</v>
      </c>
      <c r="M18" s="27">
        <f ca="1">G30</f>
        <v>5612</v>
      </c>
      <c r="N18" s="41"/>
      <c r="O18" s="41"/>
      <c r="P18" s="41"/>
      <c r="Q18" s="96">
        <v>5000</v>
      </c>
      <c r="R18" s="97">
        <v>560</v>
      </c>
      <c r="S18" s="71">
        <f ca="1">HLOOKUP((MROUND($M$10,20)),'Table in use'!$C$4:$K19,U18,TRUE)</f>
        <v>25420</v>
      </c>
      <c r="T18" s="106">
        <f t="shared" ca="1" si="2"/>
        <v>45.392857142857146</v>
      </c>
      <c r="U18">
        <v>16</v>
      </c>
      <c r="V18" s="41"/>
      <c r="W18" s="41"/>
    </row>
    <row r="19" spans="1:23" ht="16" thickBot="1" x14ac:dyDescent="0.4">
      <c r="A19" s="39">
        <v>7</v>
      </c>
      <c r="B19" s="37">
        <v>0</v>
      </c>
      <c r="C19" s="31">
        <v>450</v>
      </c>
      <c r="D19" s="22">
        <v>2000</v>
      </c>
      <c r="E19" s="26" t="str" cm="1">
        <f t="array" ref="E19">IF(B19,_xlfn._xlws.FILTER($S$4:$S$83,
($Q$4:$Q$83=VLOOKUP(MROUND(D19,5000),$Q$4:$Q$83,1,TRUE))
*($R$4:$R$83=VLOOKUP(MROUND(C19,40),$R$4:$R$83,1,TRUE)),
"1"),"")</f>
        <v/>
      </c>
      <c r="F19" s="33" t="str">
        <f t="shared" si="1"/>
        <v/>
      </c>
      <c r="G19" s="26" t="str">
        <f>IF(B19,E19*Tableau1[[#This Row],[time]]/60,"")</f>
        <v/>
      </c>
      <c r="H19" s="23" t="str">
        <f t="shared" si="3"/>
        <v/>
      </c>
      <c r="I19" s="24" t="str">
        <f>IF(B19,SUM(G20:$G$24)+SUM($M$14:$M$15),"")</f>
        <v/>
      </c>
      <c r="M19" s="41"/>
      <c r="N19" s="41"/>
      <c r="O19" s="41"/>
      <c r="P19" s="41"/>
      <c r="Q19" s="96">
        <v>5000</v>
      </c>
      <c r="R19" s="97">
        <v>600</v>
      </c>
      <c r="S19" s="71">
        <f ca="1">HLOOKUP((MROUND($M$10,20)),'Table in use'!$C$4:$K20,U19,TRUE)</f>
        <v>0</v>
      </c>
      <c r="T19" s="106">
        <f t="shared" ca="1" si="2"/>
        <v>0</v>
      </c>
      <c r="U19">
        <v>17</v>
      </c>
      <c r="V19" s="41"/>
      <c r="W19" s="41"/>
    </row>
    <row r="20" spans="1:23" ht="16" thickBot="1" x14ac:dyDescent="0.4">
      <c r="A20" s="39">
        <v>8</v>
      </c>
      <c r="B20" s="37">
        <v>0</v>
      </c>
      <c r="C20" s="31">
        <v>450</v>
      </c>
      <c r="D20" s="22">
        <v>2000</v>
      </c>
      <c r="E20" s="23" t="str" cm="1">
        <f t="array" ref="E20">IF(B20,_xlfn._xlws.FILTER($S$4:$S$83,
($Q$4:$Q$83=VLOOKUP(MROUND(D20,5000),$Q$4:$Q$83,1,TRUE))
*($R$4:$R$83=VLOOKUP(MROUND(C20,40),$R$4:$R$83,1,TRUE)),
"1"),"")</f>
        <v/>
      </c>
      <c r="F20" s="32" t="str">
        <f t="shared" si="1"/>
        <v/>
      </c>
      <c r="G20" s="23" t="str">
        <f>IF(B20,E20*Tableau1[[#This Row],[time]]/60,"")</f>
        <v/>
      </c>
      <c r="H20" s="23" t="str">
        <f t="shared" si="3"/>
        <v/>
      </c>
      <c r="I20" s="24" t="str">
        <f>IF(B20,SUM(G21:$G$24)+SUM($M$14:$M$15),"")</f>
        <v/>
      </c>
      <c r="K20" s="15"/>
      <c r="Q20" s="96">
        <v>5000</v>
      </c>
      <c r="R20" s="99" t="s">
        <v>25</v>
      </c>
      <c r="S20" s="71">
        <f ca="1">HLOOKUP((MROUND($M$10,20)),'Table in use'!$C$4:$K21,U20,TRUE)</f>
        <v>30016</v>
      </c>
      <c r="T20" s="106"/>
      <c r="U20">
        <v>18</v>
      </c>
    </row>
    <row r="21" spans="1:23" ht="16" thickBot="1" x14ac:dyDescent="0.4">
      <c r="A21" s="39">
        <v>9</v>
      </c>
      <c r="B21" s="37">
        <v>0</v>
      </c>
      <c r="C21" s="31">
        <v>450</v>
      </c>
      <c r="D21" s="22">
        <v>2000</v>
      </c>
      <c r="E21" s="23" t="str" cm="1">
        <f t="array" ref="E21">IF(B21,_xlfn._xlws.FILTER($S$4:$S$83,
($Q$4:$Q$83=VLOOKUP(MROUND(D21,5000),$Q$4:$Q$83,1,TRUE))
*($R$4:$R$83=VLOOKUP(MROUND(C21,40),$R$4:$R$83,1,TRUE)),
"1"),"")</f>
        <v/>
      </c>
      <c r="F21" s="32" t="str">
        <f t="shared" si="1"/>
        <v/>
      </c>
      <c r="G21" s="23" t="str">
        <f>IF(B21,E21*Tableau1[[#This Row],[time]]/60,"")</f>
        <v/>
      </c>
      <c r="H21" s="23" t="str">
        <f t="shared" si="3"/>
        <v/>
      </c>
      <c r="I21" s="24" t="str">
        <f>IF(B21,SUM(G22:$G$24)+SUM($M$14:$M$15),"")</f>
        <v/>
      </c>
      <c r="K21" s="15"/>
      <c r="Q21" s="100">
        <v>5000</v>
      </c>
      <c r="R21" s="101" t="s">
        <v>26</v>
      </c>
      <c r="S21" s="71">
        <f ca="1">HLOOKUP((MROUND($M$10,20)),'Table in use'!$C$4:$K22,U21,TRUE)</f>
        <v>587.4</v>
      </c>
      <c r="T21" s="107"/>
      <c r="U21">
        <v>19</v>
      </c>
    </row>
    <row r="22" spans="1:23" ht="16" thickBot="1" x14ac:dyDescent="0.4">
      <c r="A22" s="39">
        <v>10</v>
      </c>
      <c r="B22" s="37">
        <v>0</v>
      </c>
      <c r="C22" s="31">
        <v>450</v>
      </c>
      <c r="D22" s="22">
        <v>2000</v>
      </c>
      <c r="E22" s="23" t="str" cm="1">
        <f t="array" ref="E22">IF(B22,_xlfn._xlws.FILTER($S$4:$S$83,
($Q$4:$Q$83=VLOOKUP(MROUND(D22,5000),$Q$4:$Q$83,1,TRUE))
*($R$4:$R$83=VLOOKUP(MROUND(C22,40),$R$4:$R$83,1,TRUE)),
"1"),"")</f>
        <v/>
      </c>
      <c r="F22" s="32" t="str">
        <f t="shared" si="1"/>
        <v/>
      </c>
      <c r="G22" s="23" t="str">
        <f>IF(B22,E22*Tableau1[[#This Row],[time]]/60,"")</f>
        <v/>
      </c>
      <c r="H22" s="23" t="str">
        <f t="shared" si="3"/>
        <v/>
      </c>
      <c r="I22" s="24" t="str">
        <f>IF(B22,SUM(G23:$G$24)+SUM($M$14:$M$15),"")</f>
        <v/>
      </c>
      <c r="K22" s="15"/>
      <c r="Q22" s="94">
        <v>10000</v>
      </c>
      <c r="R22" s="95">
        <v>360</v>
      </c>
      <c r="S22" s="71">
        <f ca="1">HLOOKUP((MROUND($M$10,20)),'Table in use'!$C$4:$K23,U22,TRUE)</f>
        <v>10210</v>
      </c>
      <c r="T22" s="105">
        <f t="shared" ref="T22:T28" ca="1" si="4">S22/R22</f>
        <v>28.361111111111111</v>
      </c>
      <c r="U22">
        <v>20</v>
      </c>
    </row>
    <row r="23" spans="1:23" ht="16" thickBot="1" x14ac:dyDescent="0.4">
      <c r="A23" s="39">
        <v>11</v>
      </c>
      <c r="B23" s="37">
        <v>0</v>
      </c>
      <c r="C23" s="31">
        <v>450</v>
      </c>
      <c r="D23" s="22">
        <v>2000</v>
      </c>
      <c r="E23" s="23" t="str" cm="1">
        <f t="array" ref="E23">IF(B23,_xlfn._xlws.FILTER($S$4:$S$83,
($Q$4:$Q$83=VLOOKUP(MROUND(D23,5000),$Q$4:$Q$83,1,TRUE))
*($R$4:$R$83=VLOOKUP(MROUND(C23,40),$R$4:$R$83,1,TRUE)),
"1"),"")</f>
        <v/>
      </c>
      <c r="F23" s="32" t="str">
        <f t="shared" si="1"/>
        <v/>
      </c>
      <c r="G23" s="23" t="str">
        <f>IF(B23,E23*Tableau1[[#This Row],[time]]/60,"")</f>
        <v/>
      </c>
      <c r="H23" s="23" t="str">
        <f t="shared" si="3"/>
        <v/>
      </c>
      <c r="I23" s="24" t="str">
        <f>IF(B23,SUM(G24:$G$24)+SUM($M$14:$M$15),"")</f>
        <v/>
      </c>
      <c r="Q23" s="96">
        <v>10000</v>
      </c>
      <c r="R23" s="97">
        <v>400</v>
      </c>
      <c r="S23" s="71">
        <f ca="1">HLOOKUP((MROUND($M$10,20)),'Table in use'!$C$4:$K24,U23,TRUE)</f>
        <v>11324</v>
      </c>
      <c r="T23" s="106">
        <f t="shared" ca="1" si="4"/>
        <v>28.31</v>
      </c>
      <c r="U23">
        <v>21</v>
      </c>
    </row>
    <row r="24" spans="1:23" ht="16" thickBot="1" x14ac:dyDescent="0.4">
      <c r="A24" s="39">
        <v>12</v>
      </c>
      <c r="B24" s="38">
        <v>0</v>
      </c>
      <c r="C24" s="31">
        <v>450</v>
      </c>
      <c r="D24" s="22">
        <v>2000</v>
      </c>
      <c r="E24" s="23" t="str" cm="1">
        <f t="array" ref="E24">IF(B24,_xlfn._xlws.FILTER($S$4:$S$83,
($Q$4:$Q$83=VLOOKUP(MROUND(D24,5000),$Q$4:$Q$83,1,TRUE))
*($R$4:$R$83=VLOOKUP(MROUND(C24,40),$R$4:$R$83,1,TRUE)),
"1"),"")</f>
        <v/>
      </c>
      <c r="F24" s="34" t="str">
        <f t="shared" si="1"/>
        <v/>
      </c>
      <c r="G24" s="25" t="str">
        <f>IF(B24,E24*Tableau1[[#This Row],[time]]/60,"")</f>
        <v/>
      </c>
      <c r="H24" s="23" t="str">
        <f t="shared" si="3"/>
        <v/>
      </c>
      <c r="I24" s="24" t="str">
        <f>IF(B24,SUM(G$24:$G25)+SUM($M$14:$M$15),"")</f>
        <v/>
      </c>
      <c r="Q24" s="96">
        <v>10000</v>
      </c>
      <c r="R24" s="97">
        <v>440</v>
      </c>
      <c r="S24" s="71">
        <f ca="1">HLOOKUP((MROUND($M$10,20)),'Table in use'!$C$4:$K25,U24,TRUE)</f>
        <v>12925</v>
      </c>
      <c r="T24" s="106">
        <f t="shared" ca="1" si="4"/>
        <v>29.375</v>
      </c>
      <c r="U24">
        <v>22</v>
      </c>
    </row>
    <row r="25" spans="1:23" ht="16" thickBot="1" x14ac:dyDescent="0.4">
      <c r="A25" s="39" t="s">
        <v>14</v>
      </c>
      <c r="B25" s="40">
        <f>SUM(Tableau1[distance])</f>
        <v>750</v>
      </c>
      <c r="F25" s="19" t="s">
        <v>90</v>
      </c>
      <c r="G25" s="29">
        <f ca="1">SUM(Tableau1[fuel/leg])</f>
        <v>24696.75</v>
      </c>
      <c r="H25" s="19" t="s">
        <v>86</v>
      </c>
      <c r="I25" s="30">
        <f ca="1">N8-G26</f>
        <v>1037.25</v>
      </c>
      <c r="M25" s="15"/>
      <c r="Q25" s="96">
        <v>10000</v>
      </c>
      <c r="R25" s="98">
        <v>480</v>
      </c>
      <c r="S25" s="71">
        <f ca="1">HLOOKUP((MROUND($M$10,20)),'Table in use'!$C$4:$K26,U25,TRUE)</f>
        <v>15124</v>
      </c>
      <c r="T25" s="106">
        <f t="shared" ca="1" si="4"/>
        <v>31.508333333333333</v>
      </c>
      <c r="U25">
        <v>23</v>
      </c>
    </row>
    <row r="26" spans="1:23" ht="16" thickBot="1" x14ac:dyDescent="0.4">
      <c r="F26" s="17" t="s">
        <v>91</v>
      </c>
      <c r="G26" s="27">
        <f ca="1">G25+SUM(M13:M15)</f>
        <v>29196.75</v>
      </c>
      <c r="Q26" s="96">
        <v>10000</v>
      </c>
      <c r="R26" s="97">
        <v>520</v>
      </c>
      <c r="S26" s="71">
        <f ca="1">HLOOKUP((MROUND($M$10,20)),'Table in use'!$C$4:$K27,U26,TRUE)</f>
        <v>18052</v>
      </c>
      <c r="T26" s="106">
        <f t="shared" ca="1" si="4"/>
        <v>34.715384615384615</v>
      </c>
      <c r="U26">
        <v>24</v>
      </c>
    </row>
    <row r="27" spans="1:23" ht="16" thickBot="1" x14ac:dyDescent="0.4">
      <c r="Q27" s="96">
        <v>10000</v>
      </c>
      <c r="R27" s="97">
        <v>560</v>
      </c>
      <c r="S27" s="71">
        <f ca="1">HLOOKUP((MROUND($M$10,20)),'Table in use'!$C$4:$K28,U27,TRUE)</f>
        <v>22270</v>
      </c>
      <c r="T27" s="106">
        <f t="shared" ca="1" si="4"/>
        <v>39.767857142857146</v>
      </c>
      <c r="U27">
        <v>25</v>
      </c>
    </row>
    <row r="28" spans="1:23" ht="16" thickBot="1" x14ac:dyDescent="0.4">
      <c r="Q28" s="96">
        <v>10000</v>
      </c>
      <c r="R28" s="97">
        <v>600</v>
      </c>
      <c r="S28" s="71">
        <f ca="1">HLOOKUP((MROUND($M$10,20)),'Table in use'!$C$4:$K29,U28,TRUE)</f>
        <v>0</v>
      </c>
      <c r="T28" s="106">
        <f t="shared" ca="1" si="4"/>
        <v>0</v>
      </c>
      <c r="U28">
        <v>26</v>
      </c>
    </row>
    <row r="29" spans="1:23" ht="16" thickBot="1" x14ac:dyDescent="0.4">
      <c r="A29" s="146" t="s">
        <v>92</v>
      </c>
      <c r="B29" s="28" t="s">
        <v>87</v>
      </c>
      <c r="C29" s="28" t="s">
        <v>95</v>
      </c>
      <c r="D29" s="28" t="s">
        <v>85</v>
      </c>
      <c r="E29" s="28" t="s">
        <v>75</v>
      </c>
      <c r="F29" s="28" t="s">
        <v>77</v>
      </c>
      <c r="G29" s="28" t="s">
        <v>88</v>
      </c>
      <c r="Q29" s="96">
        <v>10000</v>
      </c>
      <c r="R29" s="99" t="s">
        <v>25</v>
      </c>
      <c r="S29" s="71">
        <f ca="1">HLOOKUP((MROUND($M$10,20)),'Table in use'!$C$4:$K30,U29,TRUE)</f>
        <v>27751</v>
      </c>
      <c r="T29" s="106"/>
      <c r="U29">
        <v>27</v>
      </c>
    </row>
    <row r="30" spans="1:23" ht="16" thickBot="1" x14ac:dyDescent="0.4">
      <c r="A30" s="146"/>
      <c r="B30" s="16">
        <v>200</v>
      </c>
      <c r="C30" s="16">
        <v>350</v>
      </c>
      <c r="D30" s="16">
        <v>15000</v>
      </c>
      <c r="E30" s="26" cm="1">
        <f t="array" aca="1" ref="E30" ca="1">_xlfn._xlws.FILTER($S$4:$S$48,
($Q$4:$Q$48=VLOOKUP(MROUND(D30,5000),$Q$4:$Q$48,1,TRUE))
*($R$4:$R$48=VLOOKUP(MROUND(C30,40),$R$4:$R$48,1,TRUE)),
"1")</f>
        <v>9821</v>
      </c>
      <c r="F30" s="26">
        <f>60*B30/C30</f>
        <v>34.285714285714285</v>
      </c>
      <c r="G30" s="27">
        <f ca="1">E30*F30/60</f>
        <v>5612</v>
      </c>
      <c r="Q30" s="100">
        <v>10000</v>
      </c>
      <c r="R30" s="101" t="s">
        <v>26</v>
      </c>
      <c r="S30" s="71">
        <f ca="1">HLOOKUP((MROUND($M$10,20)),'Table in use'!$C$4:$K31,U30,TRUE)</f>
        <v>589.5</v>
      </c>
      <c r="T30" s="107"/>
      <c r="U30">
        <v>28</v>
      </c>
    </row>
    <row r="31" spans="1:23" ht="16" thickBot="1" x14ac:dyDescent="0.4">
      <c r="A31" s="90"/>
      <c r="B31" s="91"/>
      <c r="C31" s="91"/>
      <c r="D31" s="91"/>
      <c r="E31" s="92"/>
      <c r="F31" s="92"/>
      <c r="G31" s="93"/>
      <c r="Q31" s="94">
        <v>15000</v>
      </c>
      <c r="R31" s="95">
        <v>360</v>
      </c>
      <c r="S31" s="71">
        <f ca="1">HLOOKUP((MROUND($M$10,20)),'Table in use'!$C$4:$K32,U31,TRUE)</f>
        <v>9821</v>
      </c>
      <c r="T31" s="105">
        <f t="shared" ref="T31:T37" ca="1" si="5">S31/R31</f>
        <v>27.280555555555555</v>
      </c>
      <c r="U31">
        <v>29</v>
      </c>
    </row>
    <row r="32" spans="1:23" ht="16" thickBot="1" x14ac:dyDescent="0.4">
      <c r="Q32" s="96">
        <v>15000</v>
      </c>
      <c r="R32" s="97">
        <v>400</v>
      </c>
      <c r="S32" s="71">
        <f ca="1">HLOOKUP((MROUND($M$10,20)),'Table in use'!$C$4:$K33,U32,TRUE)</f>
        <v>10441</v>
      </c>
      <c r="T32" s="106">
        <f t="shared" ca="1" si="5"/>
        <v>26.102499999999999</v>
      </c>
      <c r="U32">
        <v>30</v>
      </c>
    </row>
    <row r="33" spans="17:21" ht="16" thickBot="1" x14ac:dyDescent="0.4">
      <c r="Q33" s="96">
        <v>15000</v>
      </c>
      <c r="R33" s="97">
        <v>440</v>
      </c>
      <c r="S33" s="71">
        <f ca="1">HLOOKUP((MROUND($M$10,20)),'Table in use'!$C$4:$K34,U33,TRUE)</f>
        <v>11817</v>
      </c>
      <c r="T33" s="106">
        <f t="shared" ca="1" si="5"/>
        <v>26.856818181818181</v>
      </c>
      <c r="U33">
        <v>31</v>
      </c>
    </row>
    <row r="34" spans="17:21" ht="16" thickBot="1" x14ac:dyDescent="0.4">
      <c r="Q34" s="96">
        <v>15000</v>
      </c>
      <c r="R34" s="98">
        <v>480</v>
      </c>
      <c r="S34" s="71">
        <f ca="1">HLOOKUP((MROUND($M$10,20)),'Table in use'!$C$4:$K35,U34,TRUE)</f>
        <v>13348</v>
      </c>
      <c r="T34" s="106">
        <f t="shared" ca="1" si="5"/>
        <v>27.808333333333334</v>
      </c>
      <c r="U34">
        <v>32</v>
      </c>
    </row>
    <row r="35" spans="17:21" ht="16" thickBot="1" x14ac:dyDescent="0.4">
      <c r="Q35" s="96">
        <v>15000</v>
      </c>
      <c r="R35" s="97">
        <v>520</v>
      </c>
      <c r="S35" s="71">
        <f ca="1">HLOOKUP((MROUND($M$10,20)),'Table in use'!$C$4:$K36,U35,TRUE)</f>
        <v>15843</v>
      </c>
      <c r="T35" s="106">
        <f t="shared" ca="1" si="5"/>
        <v>30.467307692307692</v>
      </c>
      <c r="U35">
        <v>33</v>
      </c>
    </row>
    <row r="36" spans="17:21" ht="16" thickBot="1" x14ac:dyDescent="0.4">
      <c r="Q36" s="96">
        <v>15000</v>
      </c>
      <c r="R36" s="97">
        <v>560</v>
      </c>
      <c r="S36" s="71">
        <f ca="1">HLOOKUP((MROUND($M$10,20)),'Table in use'!$C$4:$K37,U36,TRUE)</f>
        <v>19555</v>
      </c>
      <c r="T36" s="106">
        <f t="shared" ca="1" si="5"/>
        <v>34.919642857142854</v>
      </c>
      <c r="U36">
        <v>34</v>
      </c>
    </row>
    <row r="37" spans="17:21" ht="16" thickBot="1" x14ac:dyDescent="0.4">
      <c r="Q37" s="96">
        <v>15000</v>
      </c>
      <c r="R37" s="97">
        <v>600</v>
      </c>
      <c r="S37" s="71">
        <f ca="1">HLOOKUP((MROUND($M$10,20)),'Table in use'!$C$4:$K38,U37,TRUE)</f>
        <v>0</v>
      </c>
      <c r="T37" s="106">
        <f t="shared" ca="1" si="5"/>
        <v>0</v>
      </c>
      <c r="U37">
        <v>35</v>
      </c>
    </row>
    <row r="38" spans="17:21" ht="16" thickBot="1" x14ac:dyDescent="0.4">
      <c r="Q38" s="96">
        <v>15000</v>
      </c>
      <c r="R38" s="99" t="s">
        <v>25</v>
      </c>
      <c r="S38" s="71">
        <f ca="1">HLOOKUP((MROUND($M$10,20)),'Table in use'!$C$4:$K39,U38,TRUE)</f>
        <v>24671</v>
      </c>
      <c r="T38" s="106"/>
      <c r="U38">
        <v>36</v>
      </c>
    </row>
    <row r="39" spans="17:21" ht="16" thickBot="1" x14ac:dyDescent="0.4">
      <c r="Q39" s="100">
        <v>15000</v>
      </c>
      <c r="R39" s="101" t="s">
        <v>26</v>
      </c>
      <c r="S39" s="71">
        <f ca="1">HLOOKUP((MROUND($M$10,20)),'Table in use'!$C$4:$K40,U39,TRUE)</f>
        <v>584.5</v>
      </c>
      <c r="T39" s="107"/>
      <c r="U39">
        <v>37</v>
      </c>
    </row>
    <row r="40" spans="17:21" ht="16" thickBot="1" x14ac:dyDescent="0.4">
      <c r="Q40" s="94">
        <v>20000</v>
      </c>
      <c r="R40" s="95">
        <v>360</v>
      </c>
      <c r="S40" s="71">
        <f ca="1">HLOOKUP((MROUND($M$10,20)),'Table in use'!$C$4:$K41,U40,TRUE)</f>
        <v>10027</v>
      </c>
      <c r="T40" s="105">
        <f t="shared" ref="T40:T46" ca="1" si="6">S40/R40</f>
        <v>27.852777777777778</v>
      </c>
      <c r="U40">
        <v>38</v>
      </c>
    </row>
    <row r="41" spans="17:21" ht="16" thickBot="1" x14ac:dyDescent="0.4">
      <c r="Q41" s="96">
        <v>20000</v>
      </c>
      <c r="R41" s="97">
        <v>400</v>
      </c>
      <c r="S41" s="71">
        <f ca="1">HLOOKUP((MROUND($M$10,20)),'Table in use'!$C$4:$K42,U41,TRUE)</f>
        <v>9971</v>
      </c>
      <c r="T41" s="106">
        <f t="shared" ca="1" si="6"/>
        <v>24.927499999999998</v>
      </c>
      <c r="U41">
        <v>39</v>
      </c>
    </row>
    <row r="42" spans="17:21" ht="16" thickBot="1" x14ac:dyDescent="0.4">
      <c r="Q42" s="96">
        <v>20000</v>
      </c>
      <c r="R42" s="97">
        <v>440</v>
      </c>
      <c r="S42" s="71">
        <f ca="1">HLOOKUP((MROUND($M$10,20)),'Table in use'!$C$4:$K43,U42,TRUE)</f>
        <v>10723</v>
      </c>
      <c r="T42" s="106">
        <f t="shared" ca="1" si="6"/>
        <v>24.370454545454546</v>
      </c>
      <c r="U42">
        <v>40</v>
      </c>
    </row>
    <row r="43" spans="17:21" ht="16" thickBot="1" x14ac:dyDescent="0.4">
      <c r="Q43" s="96">
        <v>20000</v>
      </c>
      <c r="R43" s="98">
        <v>480</v>
      </c>
      <c r="S43" s="71">
        <f ca="1">HLOOKUP((MROUND($M$10,20)),'Table in use'!$C$4:$K44,U43,TRUE)</f>
        <v>11971</v>
      </c>
      <c r="T43" s="106">
        <f t="shared" ca="1" si="6"/>
        <v>24.939583333333335</v>
      </c>
      <c r="U43">
        <v>41</v>
      </c>
    </row>
    <row r="44" spans="17:21" ht="16" thickBot="1" x14ac:dyDescent="0.4">
      <c r="Q44" s="96">
        <v>20000</v>
      </c>
      <c r="R44" s="97">
        <v>520</v>
      </c>
      <c r="S44" s="71">
        <f ca="1">HLOOKUP((MROUND($M$10,20)),'Table in use'!$C$4:$K45,U44,TRUE)</f>
        <v>14008</v>
      </c>
      <c r="T44" s="106">
        <f t="shared" ca="1" si="6"/>
        <v>26.938461538461539</v>
      </c>
      <c r="U44">
        <v>42</v>
      </c>
    </row>
    <row r="45" spans="17:21" ht="16" thickBot="1" x14ac:dyDescent="0.4">
      <c r="Q45" s="96">
        <v>20000</v>
      </c>
      <c r="R45" s="97">
        <v>560</v>
      </c>
      <c r="S45" s="71">
        <f ca="1">HLOOKUP((MROUND($M$10,20)),'Table in use'!$C$4:$K46,U45,TRUE)</f>
        <v>17845</v>
      </c>
      <c r="T45" s="106">
        <f t="shared" ca="1" si="6"/>
        <v>31.866071428571427</v>
      </c>
      <c r="U45">
        <v>43</v>
      </c>
    </row>
    <row r="46" spans="17:21" ht="16" thickBot="1" x14ac:dyDescent="0.4">
      <c r="Q46" s="96">
        <v>20000</v>
      </c>
      <c r="R46" s="97">
        <v>600</v>
      </c>
      <c r="S46" s="71">
        <f ca="1">HLOOKUP((MROUND($M$10,20)),'Table in use'!$C$4:$K47,U46,TRUE)</f>
        <v>0</v>
      </c>
      <c r="T46" s="106">
        <f t="shared" ca="1" si="6"/>
        <v>0</v>
      </c>
      <c r="U46">
        <v>44</v>
      </c>
    </row>
    <row r="47" spans="17:21" ht="16" thickBot="1" x14ac:dyDescent="0.4">
      <c r="Q47" s="96">
        <v>20000</v>
      </c>
      <c r="R47" s="99" t="s">
        <v>25</v>
      </c>
      <c r="S47" s="71">
        <f ca="1">HLOOKUP((MROUND($M$10,20)),'Table in use'!$C$4:$K48,U47,TRUE)</f>
        <v>20272</v>
      </c>
      <c r="T47" s="106"/>
      <c r="U47">
        <v>45</v>
      </c>
    </row>
    <row r="48" spans="17:21" ht="16" thickBot="1" x14ac:dyDescent="0.4">
      <c r="Q48" s="100">
        <v>20000</v>
      </c>
      <c r="R48" s="101" t="s">
        <v>26</v>
      </c>
      <c r="S48" s="71">
        <f ca="1">HLOOKUP((MROUND($M$10,20)),'Table in use'!$C$4:$K49,U48,TRUE)</f>
        <v>570.6</v>
      </c>
      <c r="T48" s="107"/>
      <c r="U48">
        <v>46</v>
      </c>
    </row>
    <row r="49" spans="17:21" ht="16" thickBot="1" x14ac:dyDescent="0.4">
      <c r="Q49" s="102">
        <v>25000</v>
      </c>
      <c r="R49" s="103">
        <v>360</v>
      </c>
      <c r="S49" s="71">
        <f ca="1">HLOOKUP((MROUND($M$10,20)),'Table in use'!$C$4:$K50,U49,TRUE)</f>
        <v>12056</v>
      </c>
      <c r="T49" s="108">
        <f t="shared" ref="T49:T83" ca="1" si="7">S49/R49</f>
        <v>33.488888888888887</v>
      </c>
      <c r="U49">
        <v>47</v>
      </c>
    </row>
    <row r="50" spans="17:21" ht="16" thickBot="1" x14ac:dyDescent="0.4">
      <c r="Q50" s="96">
        <v>25000</v>
      </c>
      <c r="R50" s="97">
        <v>400</v>
      </c>
      <c r="S50" s="71">
        <f ca="1">HLOOKUP((MROUND($M$10,20)),'Table in use'!$C$4:$K51,U50,TRUE)</f>
        <v>10225</v>
      </c>
      <c r="T50" s="106">
        <f t="shared" ca="1" si="7"/>
        <v>25.5625</v>
      </c>
      <c r="U50">
        <v>48</v>
      </c>
    </row>
    <row r="51" spans="17:21" ht="16" thickBot="1" x14ac:dyDescent="0.4">
      <c r="Q51" s="96">
        <v>25000</v>
      </c>
      <c r="R51" s="97">
        <v>440</v>
      </c>
      <c r="S51" s="71">
        <f ca="1">HLOOKUP((MROUND($M$10,20)),'Table in use'!$C$4:$K52,U51,TRUE)</f>
        <v>10295</v>
      </c>
      <c r="T51" s="106">
        <f t="shared" ca="1" si="7"/>
        <v>23.397727272727273</v>
      </c>
      <c r="U51">
        <v>49</v>
      </c>
    </row>
    <row r="52" spans="17:21" ht="16" thickBot="1" x14ac:dyDescent="0.4">
      <c r="Q52" s="96">
        <v>25000</v>
      </c>
      <c r="R52" s="97">
        <v>480</v>
      </c>
      <c r="S52" s="71">
        <f ca="1">HLOOKUP((MROUND($M$10,20)),'Table in use'!$C$4:$K53,U52,TRUE)</f>
        <v>11097</v>
      </c>
      <c r="T52" s="106">
        <f t="shared" ca="1" si="7"/>
        <v>23.118749999999999</v>
      </c>
      <c r="U52">
        <v>50</v>
      </c>
    </row>
    <row r="53" spans="17:21" ht="16" thickBot="1" x14ac:dyDescent="0.4">
      <c r="Q53" s="96">
        <v>25000</v>
      </c>
      <c r="R53" s="97">
        <v>520</v>
      </c>
      <c r="S53" s="71">
        <f ca="1">HLOOKUP((MROUND($M$10,20)),'Table in use'!$C$4:$K54,U53,TRUE)</f>
        <v>12782</v>
      </c>
      <c r="T53" s="106">
        <f t="shared" ca="1" si="7"/>
        <v>24.580769230769231</v>
      </c>
      <c r="U53">
        <v>51</v>
      </c>
    </row>
    <row r="54" spans="17:21" ht="16" thickBot="1" x14ac:dyDescent="0.4">
      <c r="Q54" s="96">
        <v>25000</v>
      </c>
      <c r="R54" s="97">
        <v>560</v>
      </c>
      <c r="S54" s="71">
        <f ca="1">HLOOKUP((MROUND($M$10,20)),'Table in use'!$C$4:$K55,U54,TRUE)</f>
        <v>18543</v>
      </c>
      <c r="T54" s="106">
        <f t="shared" ca="1" si="7"/>
        <v>33.112499999999997</v>
      </c>
      <c r="U54">
        <v>52</v>
      </c>
    </row>
    <row r="55" spans="17:21" ht="16" thickBot="1" x14ac:dyDescent="0.4">
      <c r="Q55" s="100">
        <v>25000</v>
      </c>
      <c r="R55" s="104">
        <v>600</v>
      </c>
      <c r="S55" s="71">
        <f ca="1">HLOOKUP((MROUND($M$10,20)),'Table in use'!$C$4:$K56,U55,TRUE)</f>
        <v>0</v>
      </c>
      <c r="T55" s="107">
        <f t="shared" ca="1" si="7"/>
        <v>0</v>
      </c>
      <c r="U55">
        <v>53</v>
      </c>
    </row>
    <row r="56" spans="17:21" ht="16" thickBot="1" x14ac:dyDescent="0.4">
      <c r="Q56" s="94">
        <v>30000</v>
      </c>
      <c r="R56" s="95">
        <v>360</v>
      </c>
      <c r="S56" s="71">
        <f ca="1">HLOOKUP((MROUND($M$10,20)),'Table in use'!$C$4:$K57,U56,TRUE)</f>
        <v>15660</v>
      </c>
      <c r="T56" s="105">
        <f t="shared" ca="1" si="7"/>
        <v>43.5</v>
      </c>
      <c r="U56">
        <v>54</v>
      </c>
    </row>
    <row r="57" spans="17:21" ht="16" thickBot="1" x14ac:dyDescent="0.4">
      <c r="Q57" s="96">
        <v>30000</v>
      </c>
      <c r="R57" s="97">
        <v>400</v>
      </c>
      <c r="S57" s="71">
        <f ca="1">HLOOKUP((MROUND($M$10,20)),'Table in use'!$C$4:$K58,U57,TRUE)</f>
        <v>12159</v>
      </c>
      <c r="T57" s="106">
        <f t="shared" ca="1" si="7"/>
        <v>30.397500000000001</v>
      </c>
      <c r="U57">
        <v>55</v>
      </c>
    </row>
    <row r="58" spans="17:21" ht="16" thickBot="1" x14ac:dyDescent="0.4">
      <c r="Q58" s="96">
        <v>30000</v>
      </c>
      <c r="R58" s="97">
        <v>440</v>
      </c>
      <c r="S58" s="71">
        <f ca="1">HLOOKUP((MROUND($M$10,20)),'Table in use'!$C$4:$K59,U58,TRUE)</f>
        <v>10711</v>
      </c>
      <c r="T58" s="106">
        <f t="shared" ca="1" si="7"/>
        <v>24.343181818181819</v>
      </c>
      <c r="U58">
        <v>56</v>
      </c>
    </row>
    <row r="59" spans="17:21" ht="16" thickBot="1" x14ac:dyDescent="0.4">
      <c r="Q59" s="96">
        <v>30000</v>
      </c>
      <c r="R59" s="97">
        <v>480</v>
      </c>
      <c r="S59" s="71">
        <f ca="1">HLOOKUP((MROUND($M$10,20)),'Table in use'!$C$4:$K60,U59,TRUE)</f>
        <v>10837</v>
      </c>
      <c r="T59" s="106">
        <f t="shared" ca="1" si="7"/>
        <v>22.577083333333334</v>
      </c>
      <c r="U59">
        <v>57</v>
      </c>
    </row>
    <row r="60" spans="17:21" ht="16" thickBot="1" x14ac:dyDescent="0.4">
      <c r="Q60" s="96">
        <v>30000</v>
      </c>
      <c r="R60" s="97">
        <v>520</v>
      </c>
      <c r="S60" s="71">
        <f ca="1">HLOOKUP((MROUND($M$10,20)),'Table in use'!$C$4:$K61,U60,TRUE)</f>
        <v>12185</v>
      </c>
      <c r="T60" s="106">
        <f t="shared" ca="1" si="7"/>
        <v>23.432692307692307</v>
      </c>
      <c r="U60">
        <v>58</v>
      </c>
    </row>
    <row r="61" spans="17:21" ht="16" thickBot="1" x14ac:dyDescent="0.4">
      <c r="Q61" s="96">
        <v>30000</v>
      </c>
      <c r="R61" s="97">
        <v>560</v>
      </c>
      <c r="S61" s="71">
        <f ca="1">HLOOKUP((MROUND($M$10,20)),'Table in use'!$C$4:$K62,U61,TRUE)</f>
        <v>0</v>
      </c>
      <c r="T61" s="106">
        <f t="shared" ca="1" si="7"/>
        <v>0</v>
      </c>
      <c r="U61">
        <v>59</v>
      </c>
    </row>
    <row r="62" spans="17:21" ht="16" thickBot="1" x14ac:dyDescent="0.4">
      <c r="Q62" s="100">
        <v>30000</v>
      </c>
      <c r="R62" s="104">
        <v>600</v>
      </c>
      <c r="S62" s="71">
        <f ca="1">HLOOKUP((MROUND($M$10,20)),'Table in use'!$C$4:$K63,U62,TRUE)</f>
        <v>0</v>
      </c>
      <c r="T62" s="107">
        <f t="shared" ca="1" si="7"/>
        <v>0</v>
      </c>
      <c r="U62">
        <v>60</v>
      </c>
    </row>
    <row r="63" spans="17:21" ht="16" thickBot="1" x14ac:dyDescent="0.4">
      <c r="Q63" s="94">
        <v>35000</v>
      </c>
      <c r="R63" s="95">
        <v>360</v>
      </c>
      <c r="S63" s="71">
        <f ca="1">HLOOKUP((MROUND($M$10,20)),'Table in use'!$C$4:$K64,U63,TRUE)</f>
        <v>0</v>
      </c>
      <c r="T63" s="105">
        <f t="shared" ca="1" si="7"/>
        <v>0</v>
      </c>
      <c r="U63">
        <v>61</v>
      </c>
    </row>
    <row r="64" spans="17:21" ht="16" thickBot="1" x14ac:dyDescent="0.4">
      <c r="Q64" s="96">
        <v>35000</v>
      </c>
      <c r="R64" s="97">
        <v>400</v>
      </c>
      <c r="S64" s="71">
        <f ca="1">HLOOKUP((MROUND($M$10,20)),'Table in use'!$C$4:$K65,U64,TRUE)</f>
        <v>0</v>
      </c>
      <c r="T64" s="106">
        <f t="shared" ca="1" si="7"/>
        <v>0</v>
      </c>
      <c r="U64">
        <v>62</v>
      </c>
    </row>
    <row r="65" spans="17:21" ht="16" thickBot="1" x14ac:dyDescent="0.4">
      <c r="Q65" s="96">
        <v>35000</v>
      </c>
      <c r="R65" s="97">
        <v>440</v>
      </c>
      <c r="S65" s="71">
        <f ca="1">HLOOKUP((MROUND($M$10,20)),'Table in use'!$C$4:$K66,U65,TRUE)</f>
        <v>0</v>
      </c>
      <c r="T65" s="106">
        <f t="shared" ca="1" si="7"/>
        <v>0</v>
      </c>
      <c r="U65">
        <v>63</v>
      </c>
    </row>
    <row r="66" spans="17:21" ht="16" thickBot="1" x14ac:dyDescent="0.4">
      <c r="Q66" s="96">
        <v>35000</v>
      </c>
      <c r="R66" s="97">
        <v>480</v>
      </c>
      <c r="S66" s="71">
        <f ca="1">HLOOKUP((MROUND($M$10,20)),'Table in use'!$C$4:$K67,U66,TRUE)</f>
        <v>0</v>
      </c>
      <c r="T66" s="106">
        <f t="shared" ca="1" si="7"/>
        <v>0</v>
      </c>
      <c r="U66">
        <v>64</v>
      </c>
    </row>
    <row r="67" spans="17:21" ht="16" thickBot="1" x14ac:dyDescent="0.4">
      <c r="Q67" s="96">
        <v>35000</v>
      </c>
      <c r="R67" s="97">
        <v>520</v>
      </c>
      <c r="S67" s="71">
        <f ca="1">HLOOKUP((MROUND($M$10,20)),'Table in use'!$C$4:$K68,U67,TRUE)</f>
        <v>0</v>
      </c>
      <c r="T67" s="106">
        <f t="shared" ca="1" si="7"/>
        <v>0</v>
      </c>
      <c r="U67">
        <v>65</v>
      </c>
    </row>
    <row r="68" spans="17:21" ht="16" thickBot="1" x14ac:dyDescent="0.4">
      <c r="Q68" s="96">
        <v>35000</v>
      </c>
      <c r="R68" s="97">
        <v>560</v>
      </c>
      <c r="S68" s="71">
        <f ca="1">HLOOKUP((MROUND($M$10,20)),'Table in use'!$C$4:$K69,U68,TRUE)</f>
        <v>0</v>
      </c>
      <c r="T68" s="106">
        <f t="shared" ca="1" si="7"/>
        <v>0</v>
      </c>
      <c r="U68">
        <v>66</v>
      </c>
    </row>
    <row r="69" spans="17:21" ht="16" thickBot="1" x14ac:dyDescent="0.4">
      <c r="Q69" s="100">
        <v>35000</v>
      </c>
      <c r="R69" s="104">
        <v>600</v>
      </c>
      <c r="S69" s="71">
        <f ca="1">HLOOKUP((MROUND($M$10,20)),'Table in use'!$C$4:$K70,U69,TRUE)</f>
        <v>0</v>
      </c>
      <c r="T69" s="107">
        <f t="shared" ca="1" si="7"/>
        <v>0</v>
      </c>
      <c r="U69">
        <v>67</v>
      </c>
    </row>
    <row r="70" spans="17:21" ht="16" thickBot="1" x14ac:dyDescent="0.4">
      <c r="Q70" s="94">
        <v>40000</v>
      </c>
      <c r="R70" s="95">
        <v>360</v>
      </c>
      <c r="S70" s="71">
        <f ca="1">HLOOKUP((MROUND($M$10,20)),'Table in use'!$C$4:$K71,U70,TRUE)</f>
        <v>0</v>
      </c>
      <c r="T70" s="105">
        <f t="shared" ca="1" si="7"/>
        <v>0</v>
      </c>
      <c r="U70">
        <v>68</v>
      </c>
    </row>
    <row r="71" spans="17:21" ht="16" thickBot="1" x14ac:dyDescent="0.4">
      <c r="Q71" s="96">
        <v>40000</v>
      </c>
      <c r="R71" s="97">
        <v>400</v>
      </c>
      <c r="S71" s="71">
        <f ca="1">HLOOKUP((MROUND($M$10,20)),'Table in use'!$C$4:$K72,U71,TRUE)</f>
        <v>0</v>
      </c>
      <c r="T71" s="106">
        <f t="shared" ca="1" si="7"/>
        <v>0</v>
      </c>
      <c r="U71">
        <v>69</v>
      </c>
    </row>
    <row r="72" spans="17:21" ht="16" thickBot="1" x14ac:dyDescent="0.4">
      <c r="Q72" s="96">
        <v>40000</v>
      </c>
      <c r="R72" s="97">
        <v>440</v>
      </c>
      <c r="S72" s="71">
        <f ca="1">HLOOKUP((MROUND($M$10,20)),'Table in use'!$C$4:$K73,U72,TRUE)</f>
        <v>0</v>
      </c>
      <c r="T72" s="106">
        <f t="shared" ca="1" si="7"/>
        <v>0</v>
      </c>
      <c r="U72">
        <v>70</v>
      </c>
    </row>
    <row r="73" spans="17:21" ht="16" thickBot="1" x14ac:dyDescent="0.4">
      <c r="Q73" s="96">
        <v>40000</v>
      </c>
      <c r="R73" s="97">
        <v>480</v>
      </c>
      <c r="S73" s="71">
        <f ca="1">HLOOKUP((MROUND($M$10,20)),'Table in use'!$C$4:$K74,U73,TRUE)</f>
        <v>0</v>
      </c>
      <c r="T73" s="106">
        <f t="shared" ca="1" si="7"/>
        <v>0</v>
      </c>
      <c r="U73">
        <v>71</v>
      </c>
    </row>
    <row r="74" spans="17:21" ht="16" thickBot="1" x14ac:dyDescent="0.4">
      <c r="Q74" s="96">
        <v>40000</v>
      </c>
      <c r="R74" s="97">
        <v>520</v>
      </c>
      <c r="S74" s="71">
        <f ca="1">HLOOKUP((MROUND($M$10,20)),'Table in use'!$C$4:$K75,U74,TRUE)</f>
        <v>0</v>
      </c>
      <c r="T74" s="106">
        <f t="shared" ca="1" si="7"/>
        <v>0</v>
      </c>
      <c r="U74">
        <v>72</v>
      </c>
    </row>
    <row r="75" spans="17:21" ht="16" thickBot="1" x14ac:dyDescent="0.4">
      <c r="Q75" s="96">
        <v>40000</v>
      </c>
      <c r="R75" s="97">
        <v>560</v>
      </c>
      <c r="S75" s="71">
        <f ca="1">HLOOKUP((MROUND($M$10,20)),'Table in use'!$C$4:$K76,U75,TRUE)</f>
        <v>0</v>
      </c>
      <c r="T75" s="106">
        <f t="shared" ca="1" si="7"/>
        <v>0</v>
      </c>
      <c r="U75">
        <v>73</v>
      </c>
    </row>
    <row r="76" spans="17:21" ht="16" thickBot="1" x14ac:dyDescent="0.4">
      <c r="Q76" s="100">
        <v>40000</v>
      </c>
      <c r="R76" s="104">
        <v>600</v>
      </c>
      <c r="S76" s="71">
        <f ca="1">HLOOKUP((MROUND($M$10,20)),'Table in use'!$C$4:$K77,U76,TRUE)</f>
        <v>0</v>
      </c>
      <c r="T76" s="107">
        <f t="shared" ca="1" si="7"/>
        <v>0</v>
      </c>
      <c r="U76">
        <v>74</v>
      </c>
    </row>
    <row r="77" spans="17:21" ht="16" thickBot="1" x14ac:dyDescent="0.4">
      <c r="Q77" s="94">
        <v>45000</v>
      </c>
      <c r="R77" s="95">
        <v>360</v>
      </c>
      <c r="S77" s="71">
        <f ca="1">HLOOKUP((MROUND($M$10,20)),'Table in use'!$C$4:$K78,U77,TRUE)</f>
        <v>0</v>
      </c>
      <c r="T77" s="105">
        <f t="shared" ca="1" si="7"/>
        <v>0</v>
      </c>
      <c r="U77">
        <v>75</v>
      </c>
    </row>
    <row r="78" spans="17:21" ht="16" thickBot="1" x14ac:dyDescent="0.4">
      <c r="Q78" s="96">
        <v>45000</v>
      </c>
      <c r="R78" s="97">
        <v>400</v>
      </c>
      <c r="S78" s="71">
        <f ca="1">HLOOKUP((MROUND($M$10,20)),'Table in use'!$C$4:$K79,U78,TRUE)</f>
        <v>0</v>
      </c>
      <c r="T78" s="106">
        <f t="shared" ca="1" si="7"/>
        <v>0</v>
      </c>
      <c r="U78">
        <v>76</v>
      </c>
    </row>
    <row r="79" spans="17:21" ht="16" thickBot="1" x14ac:dyDescent="0.4">
      <c r="Q79" s="96">
        <v>45000</v>
      </c>
      <c r="R79" s="97">
        <v>440</v>
      </c>
      <c r="S79" s="71">
        <f ca="1">HLOOKUP((MROUND($M$10,20)),'Table in use'!$C$4:$K80,U79,TRUE)</f>
        <v>0</v>
      </c>
      <c r="T79" s="106">
        <f t="shared" ca="1" si="7"/>
        <v>0</v>
      </c>
      <c r="U79">
        <v>77</v>
      </c>
    </row>
    <row r="80" spans="17:21" ht="16" thickBot="1" x14ac:dyDescent="0.4">
      <c r="Q80" s="96">
        <v>45000</v>
      </c>
      <c r="R80" s="97">
        <v>480</v>
      </c>
      <c r="S80" s="71">
        <f ca="1">HLOOKUP((MROUND($M$10,20)),'Table in use'!$C$4:$K81,U80,TRUE)</f>
        <v>0</v>
      </c>
      <c r="T80" s="106">
        <f t="shared" ca="1" si="7"/>
        <v>0</v>
      </c>
      <c r="U80">
        <v>78</v>
      </c>
    </row>
    <row r="81" spans="17:21" ht="16" thickBot="1" x14ac:dyDescent="0.4">
      <c r="Q81" s="96">
        <v>45000</v>
      </c>
      <c r="R81" s="97">
        <v>520</v>
      </c>
      <c r="S81" s="71">
        <f ca="1">HLOOKUP((MROUND($M$10,20)),'Table in use'!$C$4:$K82,U81,TRUE)</f>
        <v>0</v>
      </c>
      <c r="T81" s="106">
        <f t="shared" ca="1" si="7"/>
        <v>0</v>
      </c>
      <c r="U81">
        <v>79</v>
      </c>
    </row>
    <row r="82" spans="17:21" ht="16" thickBot="1" x14ac:dyDescent="0.4">
      <c r="Q82" s="96">
        <v>45000</v>
      </c>
      <c r="R82" s="97">
        <v>560</v>
      </c>
      <c r="S82" s="71">
        <f ca="1">HLOOKUP((MROUND($M$10,20)),'Table in use'!$C$4:$K83,U82,TRUE)</f>
        <v>0</v>
      </c>
      <c r="T82" s="106">
        <f t="shared" ca="1" si="7"/>
        <v>0</v>
      </c>
      <c r="U82">
        <v>80</v>
      </c>
    </row>
    <row r="83" spans="17:21" ht="16" thickBot="1" x14ac:dyDescent="0.4">
      <c r="Q83" s="100">
        <v>45000</v>
      </c>
      <c r="R83" s="104">
        <v>600</v>
      </c>
      <c r="S83" s="71">
        <f ca="1">HLOOKUP((MROUND($M$10,20)),'Table in use'!$C$4:$K84,U83,TRUE)</f>
        <v>0</v>
      </c>
      <c r="T83" s="107">
        <f t="shared" ca="1" si="7"/>
        <v>0</v>
      </c>
      <c r="U83">
        <v>81</v>
      </c>
    </row>
  </sheetData>
  <mergeCells count="4">
    <mergeCell ref="L9:M9"/>
    <mergeCell ref="A29:A30"/>
    <mergeCell ref="A7:L7"/>
    <mergeCell ref="Q1:T1"/>
  </mergeCells>
  <phoneticPr fontId="12" type="noConversion"/>
  <conditionalFormatting sqref="T4:T83">
    <cfRule type="cellIs" dxfId="71" priority="2" operator="equal">
      <formula>0</formula>
    </cfRule>
  </conditionalFormatting>
  <conditionalFormatting sqref="S4:S83">
    <cfRule type="cellIs" dxfId="0" priority="1" operator="equal">
      <formula>0</formula>
    </cfRule>
  </conditionalFormatting>
  <dataValidations count="7">
    <dataValidation type="list" allowBlank="1" showInputMessage="1" showErrorMessage="1" sqref="B3 D3 H3 J3" xr:uid="{7F717A31-A81C-498F-95E7-67C4022BB866}">
      <formula1>INDIRECT("tableau8ab2ab[name]")</formula1>
    </dataValidation>
    <dataValidation type="list" allowBlank="1" showInputMessage="1" showErrorMessage="1" sqref="C3 I3" xr:uid="{A8C254F9-A9DA-4A77-81DF-9B6751B680CC}">
      <formula1>INDIRECT("Tableau28[name]")</formula1>
    </dataValidation>
    <dataValidation type="list" allowBlank="1" showInputMessage="1" showErrorMessage="1" sqref="E3 G3" xr:uid="{C31CEE84-A800-42D2-8D2B-0B7222A4A446}">
      <formula1>INDIRECT("tableauCFT[name]")</formula1>
    </dataValidation>
    <dataValidation type="list" allowBlank="1" showInputMessage="1" showErrorMessage="1" sqref="F3" xr:uid="{CB24126F-2C36-422F-9D60-439F488DBC91}">
      <formula1>INDIRECT("tableau5[name]")</formula1>
    </dataValidation>
    <dataValidation type="list" allowBlank="1" showInputMessage="1" showErrorMessage="1" sqref="K3" xr:uid="{2A12FF4E-681F-4A0C-85E2-CE177E23251E}">
      <formula1>INDIRECT("tableauTGP[name]")</formula1>
    </dataValidation>
    <dataValidation type="list" allowBlank="1" showInputMessage="1" showErrorMessage="1" sqref="L3" xr:uid="{D6ED8FEB-D577-47E0-B41B-43E2EB131791}">
      <formula1>INDIRECT("tableauNAVPOD[name]")</formula1>
    </dataValidation>
    <dataValidation type="whole" showDropDown="1" showInputMessage="1" showErrorMessage="1" sqref="C13:C24" xr:uid="{79816D4F-B5BD-4594-8F17-EBDF9FF5333C}">
      <formula1>350</formula1>
      <formula2>580</formula2>
    </dataValidation>
  </dataValidations>
  <pageMargins left="0.7" right="0.7" top="0.75" bottom="0.75" header="0.3" footer="0.3"/>
  <pageSetup paperSize="9" scale="80" orientation="landscape" r:id="rId1"/>
  <legacy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D51C1-6A45-4F9D-9885-02658686521F}">
  <dimension ref="A1:K84"/>
  <sheetViews>
    <sheetView zoomScale="55" zoomScaleNormal="55" workbookViewId="0">
      <selection activeCell="H5" sqref="H5"/>
    </sheetView>
  </sheetViews>
  <sheetFormatPr baseColWidth="10" defaultRowHeight="14.5" x14ac:dyDescent="0.35"/>
  <sheetData>
    <row r="1" spans="1:11" ht="15" thickBot="1" x14ac:dyDescent="0.4">
      <c r="A1" t="s">
        <v>36</v>
      </c>
      <c r="B1">
        <v>2500</v>
      </c>
    </row>
    <row r="2" spans="1:11" ht="15.5" x14ac:dyDescent="0.35">
      <c r="A2" s="158" t="str">
        <f ca="1">IF('Fuel calcul'!$M$11&lt;40000-B1,'DATA Fuel Flow'!B2,
IF('Fuel calcul'!M11&lt;45000-B1,'DATA Fuel Flow'!N2,
IF('Fuel calcul'!M11&lt;50000-B1,'DATA Fuel Flow'!B87,
IF('Fuel calcul'!M11&lt;55000-B1,'DATA Fuel Flow'!N87,
IF('Fuel calcul'!M11&lt;60000-B1,'DATA Fuel Flow'!B172,
IF('Fuel calcul'!M11&lt;65000-B1,'DATA Fuel Flow'!N172,
IF('Fuel calcul'!M11&lt;70000-B1,'DATA Fuel Flow'!B257,
IF('Fuel calcul'!M11&lt;75000-B1,'DATA Fuel Flow'!N257,
IF('Fuel calcul'!M11&lt;80000-B1,'DATA Fuel Flow'!B342,
IF('Fuel calcul'!M11&lt;85000-B1,'DATA Fuel Flow'!N342,
"Too loaded"
))))))))))</f>
        <v>80 000 pounds</v>
      </c>
      <c r="B2" s="159"/>
      <c r="C2" s="159"/>
      <c r="D2" s="159"/>
      <c r="E2" s="159"/>
      <c r="F2" s="159"/>
      <c r="G2" s="159"/>
      <c r="H2" s="159"/>
      <c r="I2" s="159"/>
      <c r="J2" s="159"/>
      <c r="K2" s="160"/>
    </row>
    <row r="3" spans="1:11" ht="15.5" x14ac:dyDescent="0.35">
      <c r="A3" s="156" t="s">
        <v>144</v>
      </c>
      <c r="B3" s="151" t="s">
        <v>23</v>
      </c>
      <c r="C3" s="153" t="s">
        <v>24</v>
      </c>
      <c r="D3" s="154"/>
      <c r="E3" s="154"/>
      <c r="F3" s="154"/>
      <c r="G3" s="154"/>
      <c r="H3" s="154"/>
      <c r="I3" s="154"/>
      <c r="J3" s="154"/>
      <c r="K3" s="155"/>
    </row>
    <row r="4" spans="1:11" ht="16" thickBot="1" x14ac:dyDescent="0.4">
      <c r="A4" s="157"/>
      <c r="B4" s="152"/>
      <c r="C4" s="58">
        <v>0</v>
      </c>
      <c r="D4" s="59">
        <v>20</v>
      </c>
      <c r="E4" s="59">
        <v>40</v>
      </c>
      <c r="F4" s="59">
        <v>60</v>
      </c>
      <c r="G4" s="59">
        <v>80</v>
      </c>
      <c r="H4" s="59">
        <v>100</v>
      </c>
      <c r="I4" s="59">
        <v>120</v>
      </c>
      <c r="J4" s="59">
        <v>140</v>
      </c>
      <c r="K4" s="60">
        <v>160</v>
      </c>
    </row>
    <row r="5" spans="1:11" ht="15.5" x14ac:dyDescent="0.35">
      <c r="A5" s="85">
        <v>0</v>
      </c>
      <c r="B5" s="61">
        <v>360</v>
      </c>
      <c r="C5" s="62">
        <f ca="1">IF('Fuel calcul'!$M$11&lt;40000-$B$1,'DATA Fuel Flow'!D5,
IF('Fuel calcul'!$M$11&lt;45000-$B$1,'DATA Fuel Flow'!P5,
IF('Fuel calcul'!$M$11&lt;50000-$B$1,'DATA Fuel Flow'!D90,
IF('Fuel calcul'!$M$11&lt;55000-$B$1,'DATA Fuel Flow'!P90,
IF('Fuel calcul'!$M$11&lt;60000-$B$1,'DATA Fuel Flow'!D175,
IF('Fuel calcul'!$M$11&lt;65000-$B$1,'DATA Fuel Flow'!P175,
IF('Fuel calcul'!$M$11&lt;70000-$B$1,'DATA Fuel Flow'!D260,
IF('Fuel calcul'!$M$11&lt;75000-$B$1,'DATA Fuel Flow'!P260,
IF('Fuel calcul'!$M$11&lt;80000-$B$1,'DATA Fuel Flow'!D345,
IF('Fuel calcul'!$M$11&lt;85000-$B$1,'DATA Fuel Flow'!P345,
"Trop chargé"
))))))))))</f>
        <v>9074</v>
      </c>
      <c r="D5" s="62">
        <f ca="1">IF('Fuel calcul'!$M$11&lt;40000-$B$1,'DATA Fuel Flow'!E5,
IF('Fuel calcul'!$M$11&lt;45000-$B$1,'DATA Fuel Flow'!Q5,
IF('Fuel calcul'!$M$11&lt;50000-$B$1,'DATA Fuel Flow'!E90,
IF('Fuel calcul'!$M$11&lt;55000-$B$1,'DATA Fuel Flow'!Q90,
IF('Fuel calcul'!$M$11&lt;60000-$B$1,'DATA Fuel Flow'!E175,
IF('Fuel calcul'!$M$11&lt;65000-$B$1,'DATA Fuel Flow'!Q175,
IF('Fuel calcul'!$M$11&lt;70000-$B$1,'DATA Fuel Flow'!E260,
IF('Fuel calcul'!$M$11&lt;75000-$B$1,'DATA Fuel Flow'!Q260,
IF('Fuel calcul'!$M$11&lt;80000-$B$1,'DATA Fuel Flow'!E345,
IF('Fuel calcul'!$M$11&lt;85000-$B$1,'DATA Fuel Flow'!Q345,
"Trop chargé"
))))))))))</f>
        <v>9699</v>
      </c>
      <c r="E5" s="62">
        <f ca="1">IF('Fuel calcul'!$M$11&lt;40000-$B$1,'DATA Fuel Flow'!F5,
IF('Fuel calcul'!$M$11&lt;45000-$B$1,'DATA Fuel Flow'!R5,
IF('Fuel calcul'!$M$11&lt;50000-$B$1,'DATA Fuel Flow'!F90,
IF('Fuel calcul'!$M$11&lt;55000-$B$1,'DATA Fuel Flow'!R90,
IF('Fuel calcul'!$M$11&lt;60000-$B$1,'DATA Fuel Flow'!F175,
IF('Fuel calcul'!$M$11&lt;65000-$B$1,'DATA Fuel Flow'!R175,
IF('Fuel calcul'!$M$11&lt;70000-$B$1,'DATA Fuel Flow'!F260,
IF('Fuel calcul'!$M$11&lt;75000-$B$1,'DATA Fuel Flow'!R260,
IF('Fuel calcul'!$M$11&lt;80000-$B$1,'DATA Fuel Flow'!F345,
IF('Fuel calcul'!$M$11&lt;85000-$B$1,'DATA Fuel Flow'!R345,
"Trop chargé"
))))))))))</f>
        <v>10324</v>
      </c>
      <c r="F5" s="62">
        <f ca="1">IF('Fuel calcul'!$M$11&lt;40000-$B$1,'DATA Fuel Flow'!G5,
IF('Fuel calcul'!$M$11&lt;45000-$B$1,'DATA Fuel Flow'!S5,
IF('Fuel calcul'!$M$11&lt;50000-$B$1,'DATA Fuel Flow'!G90,
IF('Fuel calcul'!$M$11&lt;55000-$B$1,'DATA Fuel Flow'!S90,
IF('Fuel calcul'!$M$11&lt;60000-$B$1,'DATA Fuel Flow'!G175,
IF('Fuel calcul'!$M$11&lt;65000-$B$1,'DATA Fuel Flow'!S175,
IF('Fuel calcul'!$M$11&lt;70000-$B$1,'DATA Fuel Flow'!G260,
IF('Fuel calcul'!$M$11&lt;75000-$B$1,'DATA Fuel Flow'!S260,
IF('Fuel calcul'!$M$11&lt;80000-$B$1,'DATA Fuel Flow'!G345,
IF('Fuel calcul'!$M$11&lt;85000-$B$1,'DATA Fuel Flow'!S345,
"Trop chargé"
))))))))))</f>
        <v>10949</v>
      </c>
      <c r="G5" s="62">
        <f ca="1">IF('Fuel calcul'!$M$11&lt;40000-$B$1,'DATA Fuel Flow'!H5,
IF('Fuel calcul'!$M$11&lt;45000-$B$1,'DATA Fuel Flow'!T5,
IF('Fuel calcul'!$M$11&lt;50000-$B$1,'DATA Fuel Flow'!H90,
IF('Fuel calcul'!$M$11&lt;55000-$B$1,'DATA Fuel Flow'!T90,
IF('Fuel calcul'!$M$11&lt;60000-$B$1,'DATA Fuel Flow'!H175,
IF('Fuel calcul'!$M$11&lt;65000-$B$1,'DATA Fuel Flow'!T175,
IF('Fuel calcul'!$M$11&lt;70000-$B$1,'DATA Fuel Flow'!H260,
IF('Fuel calcul'!$M$11&lt;75000-$B$1,'DATA Fuel Flow'!T260,
IF('Fuel calcul'!$M$11&lt;80000-$B$1,'DATA Fuel Flow'!H345,
IF('Fuel calcul'!$M$11&lt;85000-$B$1,'DATA Fuel Flow'!T345,
"Trop chargé"
))))))))))</f>
        <v>11574</v>
      </c>
      <c r="H5" s="62">
        <f ca="1">IF('Fuel calcul'!$M$11&lt;40000-$B$1,'DATA Fuel Flow'!I5,
IF('Fuel calcul'!$M$11&lt;45000-$B$1,'DATA Fuel Flow'!U5,
IF('Fuel calcul'!$M$11&lt;50000-$B$1,'DATA Fuel Flow'!I90,
IF('Fuel calcul'!$M$11&lt;55000-$B$1,'DATA Fuel Flow'!U90,
IF('Fuel calcul'!$M$11&lt;60000-$B$1,'DATA Fuel Flow'!I175,
IF('Fuel calcul'!$M$11&lt;65000-$B$1,'DATA Fuel Flow'!U175,
IF('Fuel calcul'!$M$11&lt;70000-$B$1,'DATA Fuel Flow'!I260,
IF('Fuel calcul'!$M$11&lt;75000-$B$1,'DATA Fuel Flow'!U260,
IF('Fuel calcul'!$M$11&lt;80000-$B$1,'DATA Fuel Flow'!I345,
IF('Fuel calcul'!$M$11&lt;85000-$B$1,'DATA Fuel Flow'!U345,
"Trop chargé"
))))))))))</f>
        <v>12220</v>
      </c>
      <c r="I5" s="62">
        <f ca="1">IF('Fuel calcul'!$M$11&lt;40000-$B$1,'DATA Fuel Flow'!J5,
IF('Fuel calcul'!$M$11&lt;45000-$B$1,'DATA Fuel Flow'!V5,
IF('Fuel calcul'!$M$11&lt;50000-$B$1,'DATA Fuel Flow'!J90,
IF('Fuel calcul'!$M$11&lt;55000-$B$1,'DATA Fuel Flow'!V90,
IF('Fuel calcul'!$M$11&lt;60000-$B$1,'DATA Fuel Flow'!J175,
IF('Fuel calcul'!$M$11&lt;65000-$B$1,'DATA Fuel Flow'!V175,
IF('Fuel calcul'!$M$11&lt;70000-$B$1,'DATA Fuel Flow'!J260,
IF('Fuel calcul'!$M$11&lt;75000-$B$1,'DATA Fuel Flow'!V260,
IF('Fuel calcul'!$M$11&lt;80000-$B$1,'DATA Fuel Flow'!J345,
IF('Fuel calcul'!$M$11&lt;85000-$B$1,'DATA Fuel Flow'!V345,
"Trop chargé"
))))))))))</f>
        <v>12894</v>
      </c>
      <c r="J5" s="62">
        <f ca="1">IF('Fuel calcul'!$M$11&lt;40000-$B$1,'DATA Fuel Flow'!K5,
IF('Fuel calcul'!$M$11&lt;45000-$B$1,'DATA Fuel Flow'!W5,
IF('Fuel calcul'!$M$11&lt;50000-$B$1,'DATA Fuel Flow'!K90,
IF('Fuel calcul'!$M$11&lt;55000-$B$1,'DATA Fuel Flow'!W90,
IF('Fuel calcul'!$M$11&lt;60000-$B$1,'DATA Fuel Flow'!K175,
IF('Fuel calcul'!$M$11&lt;65000-$B$1,'DATA Fuel Flow'!W175,
IF('Fuel calcul'!$M$11&lt;70000-$B$1,'DATA Fuel Flow'!K260,
IF('Fuel calcul'!$M$11&lt;75000-$B$1,'DATA Fuel Flow'!W260,
IF('Fuel calcul'!$M$11&lt;80000-$B$1,'DATA Fuel Flow'!K345,
IF('Fuel calcul'!$M$11&lt;85000-$B$1,'DATA Fuel Flow'!W345,
"Trop chargé"
))))))))))</f>
        <v>13569</v>
      </c>
      <c r="K5" s="63">
        <f ca="1">IF('Fuel calcul'!$M$11&lt;40000-$B$1,'DATA Fuel Flow'!L5,
IF('Fuel calcul'!$M$11&lt;45000-$B$1,'DATA Fuel Flow'!X5,
IF('Fuel calcul'!$M$11&lt;50000-$B$1,'DATA Fuel Flow'!L90,
IF('Fuel calcul'!$M$11&lt;55000-$B$1,'DATA Fuel Flow'!X90,
IF('Fuel calcul'!$M$11&lt;60000-$B$1,'DATA Fuel Flow'!L175,
IF('Fuel calcul'!$M$11&lt;65000-$B$1,'DATA Fuel Flow'!X175,
IF('Fuel calcul'!$M$11&lt;70000-$B$1,'DATA Fuel Flow'!L260,
IF('Fuel calcul'!$M$11&lt;75000-$B$1,'DATA Fuel Flow'!X260,
IF('Fuel calcul'!$M$11&lt;80000-$B$1,'DATA Fuel Flow'!L345,
IF('Fuel calcul'!$M$11&lt;85000-$B$1,'DATA Fuel Flow'!X345,
"Trop chargé"
))))))))))</f>
        <v>14243</v>
      </c>
    </row>
    <row r="6" spans="1:11" ht="15.5" x14ac:dyDescent="0.35">
      <c r="A6" s="86">
        <v>0</v>
      </c>
      <c r="B6" s="64">
        <v>400</v>
      </c>
      <c r="C6" s="65">
        <f ca="1">IF('Fuel calcul'!$M$11&lt;40000-$B$1,'DATA Fuel Flow'!D6,
IF('Fuel calcul'!$M$11&lt;45000-$B$1,'DATA Fuel Flow'!P6,
IF('Fuel calcul'!$M$11&lt;50000-$B$1,'DATA Fuel Flow'!D91,
IF('Fuel calcul'!$M$11&lt;55000-$B$1,'DATA Fuel Flow'!P91,
IF('Fuel calcul'!$M$11&lt;60000-$B$1,'DATA Fuel Flow'!D176,
IF('Fuel calcul'!$M$11&lt;65000-$B$1,'DATA Fuel Flow'!P176,
IF('Fuel calcul'!$M$11&lt;70000-$B$1,'DATA Fuel Flow'!D261,
IF('Fuel calcul'!$M$11&lt;75000-$B$1,'DATA Fuel Flow'!P261,
IF('Fuel calcul'!$M$11&lt;80000-$B$1,'DATA Fuel Flow'!D346,
IF('Fuel calcul'!$M$11&lt;85000-$B$1,'DATA Fuel Flow'!P346,
"Trop chargé"
))))))))))</f>
        <v>10025</v>
      </c>
      <c r="D6" s="65">
        <f ca="1">IF('Fuel calcul'!$M$11&lt;40000-$B$1,'DATA Fuel Flow'!E6,
IF('Fuel calcul'!$M$11&lt;45000-$B$1,'DATA Fuel Flow'!Q6,
IF('Fuel calcul'!$M$11&lt;50000-$B$1,'DATA Fuel Flow'!E91,
IF('Fuel calcul'!$M$11&lt;55000-$B$1,'DATA Fuel Flow'!Q91,
IF('Fuel calcul'!$M$11&lt;60000-$B$1,'DATA Fuel Flow'!E176,
IF('Fuel calcul'!$M$11&lt;65000-$B$1,'DATA Fuel Flow'!Q176,
IF('Fuel calcul'!$M$11&lt;70000-$B$1,'DATA Fuel Flow'!E261,
IF('Fuel calcul'!$M$11&lt;75000-$B$1,'DATA Fuel Flow'!Q261,
IF('Fuel calcul'!$M$11&lt;80000-$B$1,'DATA Fuel Flow'!E346,
IF('Fuel calcul'!$M$11&lt;85000-$B$1,'DATA Fuel Flow'!Q346,
"Trop chargé"
))))))))))</f>
        <v>10829</v>
      </c>
      <c r="E6" s="65">
        <f ca="1">IF('Fuel calcul'!$M$11&lt;40000-$B$1,'DATA Fuel Flow'!F6,
IF('Fuel calcul'!$M$11&lt;45000-$B$1,'DATA Fuel Flow'!R6,
IF('Fuel calcul'!$M$11&lt;50000-$B$1,'DATA Fuel Flow'!F91,
IF('Fuel calcul'!$M$11&lt;55000-$B$1,'DATA Fuel Flow'!R91,
IF('Fuel calcul'!$M$11&lt;60000-$B$1,'DATA Fuel Flow'!F176,
IF('Fuel calcul'!$M$11&lt;65000-$B$1,'DATA Fuel Flow'!R176,
IF('Fuel calcul'!$M$11&lt;70000-$B$1,'DATA Fuel Flow'!F261,
IF('Fuel calcul'!$M$11&lt;75000-$B$1,'DATA Fuel Flow'!R261,
IF('Fuel calcul'!$M$11&lt;80000-$B$1,'DATA Fuel Flow'!F346,
IF('Fuel calcul'!$M$11&lt;85000-$B$1,'DATA Fuel Flow'!R346,
"Trop chargé"
))))))))))</f>
        <v>11633</v>
      </c>
      <c r="F6" s="65">
        <f ca="1">IF('Fuel calcul'!$M$11&lt;40000-$B$1,'DATA Fuel Flow'!G6,
IF('Fuel calcul'!$M$11&lt;45000-$B$1,'DATA Fuel Flow'!S6,
IF('Fuel calcul'!$M$11&lt;50000-$B$1,'DATA Fuel Flow'!G91,
IF('Fuel calcul'!$M$11&lt;55000-$B$1,'DATA Fuel Flow'!S91,
IF('Fuel calcul'!$M$11&lt;60000-$B$1,'DATA Fuel Flow'!G176,
IF('Fuel calcul'!$M$11&lt;65000-$B$1,'DATA Fuel Flow'!S176,
IF('Fuel calcul'!$M$11&lt;70000-$B$1,'DATA Fuel Flow'!G261,
IF('Fuel calcul'!$M$11&lt;75000-$B$1,'DATA Fuel Flow'!S261,
IF('Fuel calcul'!$M$11&lt;80000-$B$1,'DATA Fuel Flow'!G346,
IF('Fuel calcul'!$M$11&lt;85000-$B$1,'DATA Fuel Flow'!S346,
"Trop chargé"
))))))))))</f>
        <v>12439</v>
      </c>
      <c r="G6" s="65">
        <f ca="1">IF('Fuel calcul'!$M$11&lt;40000-$B$1,'DATA Fuel Flow'!H6,
IF('Fuel calcul'!$M$11&lt;45000-$B$1,'DATA Fuel Flow'!T6,
IF('Fuel calcul'!$M$11&lt;50000-$B$1,'DATA Fuel Flow'!H91,
IF('Fuel calcul'!$M$11&lt;55000-$B$1,'DATA Fuel Flow'!T91,
IF('Fuel calcul'!$M$11&lt;60000-$B$1,'DATA Fuel Flow'!H176,
IF('Fuel calcul'!$M$11&lt;65000-$B$1,'DATA Fuel Flow'!T176,
IF('Fuel calcul'!$M$11&lt;70000-$B$1,'DATA Fuel Flow'!H261,
IF('Fuel calcul'!$M$11&lt;75000-$B$1,'DATA Fuel Flow'!T261,
IF('Fuel calcul'!$M$11&lt;80000-$B$1,'DATA Fuel Flow'!H346,
IF('Fuel calcul'!$M$11&lt;85000-$B$1,'DATA Fuel Flow'!T346,
"Trop chargé"
))))))))))</f>
        <v>13302</v>
      </c>
      <c r="H6" s="65">
        <f ca="1">IF('Fuel calcul'!$M$11&lt;40000-$B$1,'DATA Fuel Flow'!I6,
IF('Fuel calcul'!$M$11&lt;45000-$B$1,'DATA Fuel Flow'!U6,
IF('Fuel calcul'!$M$11&lt;50000-$B$1,'DATA Fuel Flow'!I91,
IF('Fuel calcul'!$M$11&lt;55000-$B$1,'DATA Fuel Flow'!U91,
IF('Fuel calcul'!$M$11&lt;60000-$B$1,'DATA Fuel Flow'!I176,
IF('Fuel calcul'!$M$11&lt;65000-$B$1,'DATA Fuel Flow'!U176,
IF('Fuel calcul'!$M$11&lt;70000-$B$1,'DATA Fuel Flow'!I261,
IF('Fuel calcul'!$M$11&lt;75000-$B$1,'DATA Fuel Flow'!U261,
IF('Fuel calcul'!$M$11&lt;80000-$B$1,'DATA Fuel Flow'!I346,
IF('Fuel calcul'!$M$11&lt;85000-$B$1,'DATA Fuel Flow'!U346,
"Trop chargé"
))))))))))</f>
        <v>14164</v>
      </c>
      <c r="I6" s="65">
        <f ca="1">IF('Fuel calcul'!$M$11&lt;40000-$B$1,'DATA Fuel Flow'!J6,
IF('Fuel calcul'!$M$11&lt;45000-$B$1,'DATA Fuel Flow'!V6,
IF('Fuel calcul'!$M$11&lt;50000-$B$1,'DATA Fuel Flow'!J91,
IF('Fuel calcul'!$M$11&lt;55000-$B$1,'DATA Fuel Flow'!V91,
IF('Fuel calcul'!$M$11&lt;60000-$B$1,'DATA Fuel Flow'!J176,
IF('Fuel calcul'!$M$11&lt;65000-$B$1,'DATA Fuel Flow'!V176,
IF('Fuel calcul'!$M$11&lt;70000-$B$1,'DATA Fuel Flow'!J261,
IF('Fuel calcul'!$M$11&lt;75000-$B$1,'DATA Fuel Flow'!V261,
IF('Fuel calcul'!$M$11&lt;80000-$B$1,'DATA Fuel Flow'!J346,
IF('Fuel calcul'!$M$11&lt;85000-$B$1,'DATA Fuel Flow'!V346,
"Trop chargé"
))))))))))</f>
        <v>15027</v>
      </c>
      <c r="J6" s="65">
        <f ca="1">IF('Fuel calcul'!$M$11&lt;40000-$B$1,'DATA Fuel Flow'!K6,
IF('Fuel calcul'!$M$11&lt;45000-$B$1,'DATA Fuel Flow'!W6,
IF('Fuel calcul'!$M$11&lt;50000-$B$1,'DATA Fuel Flow'!K91,
IF('Fuel calcul'!$M$11&lt;55000-$B$1,'DATA Fuel Flow'!W91,
IF('Fuel calcul'!$M$11&lt;60000-$B$1,'DATA Fuel Flow'!K176,
IF('Fuel calcul'!$M$11&lt;65000-$B$1,'DATA Fuel Flow'!W176,
IF('Fuel calcul'!$M$11&lt;70000-$B$1,'DATA Fuel Flow'!K261,
IF('Fuel calcul'!$M$11&lt;75000-$B$1,'DATA Fuel Flow'!W261,
IF('Fuel calcul'!$M$11&lt;80000-$B$1,'DATA Fuel Flow'!K346,
IF('Fuel calcul'!$M$11&lt;85000-$B$1,'DATA Fuel Flow'!W346,
"Trop chargé"
))))))))))</f>
        <v>15914</v>
      </c>
      <c r="K6" s="66">
        <f ca="1">IF('Fuel calcul'!$M$11&lt;40000-$B$1,'DATA Fuel Flow'!L6,
IF('Fuel calcul'!$M$11&lt;45000-$B$1,'DATA Fuel Flow'!X6,
IF('Fuel calcul'!$M$11&lt;50000-$B$1,'DATA Fuel Flow'!L91,
IF('Fuel calcul'!$M$11&lt;55000-$B$1,'DATA Fuel Flow'!X91,
IF('Fuel calcul'!$M$11&lt;60000-$B$1,'DATA Fuel Flow'!L176,
IF('Fuel calcul'!$M$11&lt;65000-$B$1,'DATA Fuel Flow'!X176,
IF('Fuel calcul'!$M$11&lt;70000-$B$1,'DATA Fuel Flow'!L261,
IF('Fuel calcul'!$M$11&lt;75000-$B$1,'DATA Fuel Flow'!X261,
IF('Fuel calcul'!$M$11&lt;80000-$B$1,'DATA Fuel Flow'!L346,
IF('Fuel calcul'!$M$11&lt;85000-$B$1,'DATA Fuel Flow'!X346,
"Trop chargé"
))))))))))</f>
        <v>16835</v>
      </c>
    </row>
    <row r="7" spans="1:11" ht="15.5" x14ac:dyDescent="0.35">
      <c r="A7" s="86">
        <v>0</v>
      </c>
      <c r="B7" s="64">
        <v>440</v>
      </c>
      <c r="C7" s="65">
        <f ca="1">IF('Fuel calcul'!$M$11&lt;40000-$B$1,'DATA Fuel Flow'!D7,
IF('Fuel calcul'!$M$11&lt;45000-$B$1,'DATA Fuel Flow'!P7,
IF('Fuel calcul'!$M$11&lt;50000-$B$1,'DATA Fuel Flow'!D92,
IF('Fuel calcul'!$M$11&lt;55000-$B$1,'DATA Fuel Flow'!P92,
IF('Fuel calcul'!$M$11&lt;60000-$B$1,'DATA Fuel Flow'!D177,
IF('Fuel calcul'!$M$11&lt;65000-$B$1,'DATA Fuel Flow'!P177,
IF('Fuel calcul'!$M$11&lt;70000-$B$1,'DATA Fuel Flow'!D262,
IF('Fuel calcul'!$M$11&lt;75000-$B$1,'DATA Fuel Flow'!P262,
IF('Fuel calcul'!$M$11&lt;80000-$B$1,'DATA Fuel Flow'!D347,
IF('Fuel calcul'!$M$11&lt;85000-$B$1,'DATA Fuel Flow'!P347,
"Trop chargé"
))))))))))</f>
        <v>11338</v>
      </c>
      <c r="D7" s="65">
        <f ca="1">IF('Fuel calcul'!$M$11&lt;40000-$B$1,'DATA Fuel Flow'!E7,
IF('Fuel calcul'!$M$11&lt;45000-$B$1,'DATA Fuel Flow'!Q7,
IF('Fuel calcul'!$M$11&lt;50000-$B$1,'DATA Fuel Flow'!E92,
IF('Fuel calcul'!$M$11&lt;55000-$B$1,'DATA Fuel Flow'!Q92,
IF('Fuel calcul'!$M$11&lt;60000-$B$1,'DATA Fuel Flow'!E177,
IF('Fuel calcul'!$M$11&lt;65000-$B$1,'DATA Fuel Flow'!Q177,
IF('Fuel calcul'!$M$11&lt;70000-$B$1,'DATA Fuel Flow'!E262,
IF('Fuel calcul'!$M$11&lt;75000-$B$1,'DATA Fuel Flow'!Q262,
IF('Fuel calcul'!$M$11&lt;80000-$B$1,'DATA Fuel Flow'!E347,
IF('Fuel calcul'!$M$11&lt;85000-$B$1,'DATA Fuel Flow'!Q347,
"Trop chargé"
))))))))))</f>
        <v>12353</v>
      </c>
      <c r="E7" s="65">
        <f ca="1">IF('Fuel calcul'!$M$11&lt;40000-$B$1,'DATA Fuel Flow'!F7,
IF('Fuel calcul'!$M$11&lt;45000-$B$1,'DATA Fuel Flow'!R7,
IF('Fuel calcul'!$M$11&lt;50000-$B$1,'DATA Fuel Flow'!F92,
IF('Fuel calcul'!$M$11&lt;55000-$B$1,'DATA Fuel Flow'!R92,
IF('Fuel calcul'!$M$11&lt;60000-$B$1,'DATA Fuel Flow'!F177,
IF('Fuel calcul'!$M$11&lt;65000-$B$1,'DATA Fuel Flow'!R177,
IF('Fuel calcul'!$M$11&lt;70000-$B$1,'DATA Fuel Flow'!F262,
IF('Fuel calcul'!$M$11&lt;75000-$B$1,'DATA Fuel Flow'!R262,
IF('Fuel calcul'!$M$11&lt;80000-$B$1,'DATA Fuel Flow'!F347,
IF('Fuel calcul'!$M$11&lt;85000-$B$1,'DATA Fuel Flow'!R347,
"Trop chargé"
))))))))))</f>
        <v>13399</v>
      </c>
      <c r="F7" s="65">
        <f ca="1">IF('Fuel calcul'!$M$11&lt;40000-$B$1,'DATA Fuel Flow'!G7,
IF('Fuel calcul'!$M$11&lt;45000-$B$1,'DATA Fuel Flow'!S7,
IF('Fuel calcul'!$M$11&lt;50000-$B$1,'DATA Fuel Flow'!G92,
IF('Fuel calcul'!$M$11&lt;55000-$B$1,'DATA Fuel Flow'!S92,
IF('Fuel calcul'!$M$11&lt;60000-$B$1,'DATA Fuel Flow'!G177,
IF('Fuel calcul'!$M$11&lt;65000-$B$1,'DATA Fuel Flow'!S177,
IF('Fuel calcul'!$M$11&lt;70000-$B$1,'DATA Fuel Flow'!G262,
IF('Fuel calcul'!$M$11&lt;75000-$B$1,'DATA Fuel Flow'!S262,
IF('Fuel calcul'!$M$11&lt;80000-$B$1,'DATA Fuel Flow'!G347,
IF('Fuel calcul'!$M$11&lt;85000-$B$1,'DATA Fuel Flow'!S347,
"Trop chargé"
))))))))))</f>
        <v>14490</v>
      </c>
      <c r="G7" s="65">
        <f ca="1">IF('Fuel calcul'!$M$11&lt;40000-$B$1,'DATA Fuel Flow'!H7,
IF('Fuel calcul'!$M$11&lt;45000-$B$1,'DATA Fuel Flow'!T7,
IF('Fuel calcul'!$M$11&lt;50000-$B$1,'DATA Fuel Flow'!H92,
IF('Fuel calcul'!$M$11&lt;55000-$B$1,'DATA Fuel Flow'!T92,
IF('Fuel calcul'!$M$11&lt;60000-$B$1,'DATA Fuel Flow'!H177,
IF('Fuel calcul'!$M$11&lt;65000-$B$1,'DATA Fuel Flow'!T177,
IF('Fuel calcul'!$M$11&lt;70000-$B$1,'DATA Fuel Flow'!H262,
IF('Fuel calcul'!$M$11&lt;75000-$B$1,'DATA Fuel Flow'!T262,
IF('Fuel calcul'!$M$11&lt;80000-$B$1,'DATA Fuel Flow'!H347,
IF('Fuel calcul'!$M$11&lt;85000-$B$1,'DATA Fuel Flow'!T347,
"Trop chargé"
))))))))))</f>
        <v>15582</v>
      </c>
      <c r="H7" s="65">
        <f ca="1">IF('Fuel calcul'!$M$11&lt;40000-$B$1,'DATA Fuel Flow'!I7,
IF('Fuel calcul'!$M$11&lt;45000-$B$1,'DATA Fuel Flow'!U7,
IF('Fuel calcul'!$M$11&lt;50000-$B$1,'DATA Fuel Flow'!I92,
IF('Fuel calcul'!$M$11&lt;55000-$B$1,'DATA Fuel Flow'!U92,
IF('Fuel calcul'!$M$11&lt;60000-$B$1,'DATA Fuel Flow'!I177,
IF('Fuel calcul'!$M$11&lt;65000-$B$1,'DATA Fuel Flow'!U177,
IF('Fuel calcul'!$M$11&lt;70000-$B$1,'DATA Fuel Flow'!I262,
IF('Fuel calcul'!$M$11&lt;75000-$B$1,'DATA Fuel Flow'!U262,
IF('Fuel calcul'!$M$11&lt;80000-$B$1,'DATA Fuel Flow'!I347,
IF('Fuel calcul'!$M$11&lt;85000-$B$1,'DATA Fuel Flow'!U347,
"Trop chargé"
))))))))))</f>
        <v>16713</v>
      </c>
      <c r="I7" s="65">
        <f ca="1">IF('Fuel calcul'!$M$11&lt;40000-$B$1,'DATA Fuel Flow'!J7,
IF('Fuel calcul'!$M$11&lt;45000-$B$1,'DATA Fuel Flow'!V7,
IF('Fuel calcul'!$M$11&lt;50000-$B$1,'DATA Fuel Flow'!J92,
IF('Fuel calcul'!$M$11&lt;55000-$B$1,'DATA Fuel Flow'!V92,
IF('Fuel calcul'!$M$11&lt;60000-$B$1,'DATA Fuel Flow'!J177,
IF('Fuel calcul'!$M$11&lt;65000-$B$1,'DATA Fuel Flow'!V177,
IF('Fuel calcul'!$M$11&lt;70000-$B$1,'DATA Fuel Flow'!J262,
IF('Fuel calcul'!$M$11&lt;75000-$B$1,'DATA Fuel Flow'!V262,
IF('Fuel calcul'!$M$11&lt;80000-$B$1,'DATA Fuel Flow'!J347,
IF('Fuel calcul'!$M$11&lt;85000-$B$1,'DATA Fuel Flow'!V347,
"Trop chargé"
))))))))))</f>
        <v>17879</v>
      </c>
      <c r="J7" s="65">
        <f ca="1">IF('Fuel calcul'!$M$11&lt;40000-$B$1,'DATA Fuel Flow'!K7,
IF('Fuel calcul'!$M$11&lt;45000-$B$1,'DATA Fuel Flow'!W7,
IF('Fuel calcul'!$M$11&lt;50000-$B$1,'DATA Fuel Flow'!K92,
IF('Fuel calcul'!$M$11&lt;55000-$B$1,'DATA Fuel Flow'!W92,
IF('Fuel calcul'!$M$11&lt;60000-$B$1,'DATA Fuel Flow'!K177,
IF('Fuel calcul'!$M$11&lt;65000-$B$1,'DATA Fuel Flow'!W177,
IF('Fuel calcul'!$M$11&lt;70000-$B$1,'DATA Fuel Flow'!K262,
IF('Fuel calcul'!$M$11&lt;75000-$B$1,'DATA Fuel Flow'!W262,
IF('Fuel calcul'!$M$11&lt;80000-$B$1,'DATA Fuel Flow'!K347,
IF('Fuel calcul'!$M$11&lt;85000-$B$1,'DATA Fuel Flow'!W347,
"Trop chargé"
))))))))))</f>
        <v>19046</v>
      </c>
      <c r="K7" s="66">
        <f ca="1">IF('Fuel calcul'!$M$11&lt;40000-$B$1,'DATA Fuel Flow'!L7,
IF('Fuel calcul'!$M$11&lt;45000-$B$1,'DATA Fuel Flow'!X7,
IF('Fuel calcul'!$M$11&lt;50000-$B$1,'DATA Fuel Flow'!L92,
IF('Fuel calcul'!$M$11&lt;55000-$B$1,'DATA Fuel Flow'!X92,
IF('Fuel calcul'!$M$11&lt;60000-$B$1,'DATA Fuel Flow'!L177,
IF('Fuel calcul'!$M$11&lt;65000-$B$1,'DATA Fuel Flow'!X177,
IF('Fuel calcul'!$M$11&lt;70000-$B$1,'DATA Fuel Flow'!L262,
IF('Fuel calcul'!$M$11&lt;75000-$B$1,'DATA Fuel Flow'!X262,
IF('Fuel calcul'!$M$11&lt;80000-$B$1,'DATA Fuel Flow'!L347,
IF('Fuel calcul'!$M$11&lt;85000-$B$1,'DATA Fuel Flow'!X347,
"Trop chargé"
))))))))))</f>
        <v>20278</v>
      </c>
    </row>
    <row r="8" spans="1:11" ht="15.5" x14ac:dyDescent="0.35">
      <c r="A8" s="86">
        <v>0</v>
      </c>
      <c r="B8" s="64">
        <v>480</v>
      </c>
      <c r="C8" s="65">
        <f ca="1">IF('Fuel calcul'!$M$11&lt;40000-$B$1,'DATA Fuel Flow'!D8,
IF('Fuel calcul'!$M$11&lt;45000-$B$1,'DATA Fuel Flow'!P8,
IF('Fuel calcul'!$M$11&lt;50000-$B$1,'DATA Fuel Flow'!D93,
IF('Fuel calcul'!$M$11&lt;55000-$B$1,'DATA Fuel Flow'!P93,
IF('Fuel calcul'!$M$11&lt;60000-$B$1,'DATA Fuel Flow'!D178,
IF('Fuel calcul'!$M$11&lt;65000-$B$1,'DATA Fuel Flow'!P178,
IF('Fuel calcul'!$M$11&lt;70000-$B$1,'DATA Fuel Flow'!D263,
IF('Fuel calcul'!$M$11&lt;75000-$B$1,'DATA Fuel Flow'!P263,
IF('Fuel calcul'!$M$11&lt;80000-$B$1,'DATA Fuel Flow'!D348,
IF('Fuel calcul'!$M$11&lt;85000-$B$1,'DATA Fuel Flow'!P348,
"Trop chargé"
))))))))))</f>
        <v>12858</v>
      </c>
      <c r="D8" s="65">
        <f ca="1">IF('Fuel calcul'!$M$11&lt;40000-$B$1,'DATA Fuel Flow'!E8,
IF('Fuel calcul'!$M$11&lt;45000-$B$1,'DATA Fuel Flow'!Q8,
IF('Fuel calcul'!$M$11&lt;50000-$B$1,'DATA Fuel Flow'!E93,
IF('Fuel calcul'!$M$11&lt;55000-$B$1,'DATA Fuel Flow'!Q93,
IF('Fuel calcul'!$M$11&lt;60000-$B$1,'DATA Fuel Flow'!E178,
IF('Fuel calcul'!$M$11&lt;65000-$B$1,'DATA Fuel Flow'!Q178,
IF('Fuel calcul'!$M$11&lt;70000-$B$1,'DATA Fuel Flow'!E263,
IF('Fuel calcul'!$M$11&lt;75000-$B$1,'DATA Fuel Flow'!Q263,
IF('Fuel calcul'!$M$11&lt;80000-$B$1,'DATA Fuel Flow'!E348,
IF('Fuel calcul'!$M$11&lt;85000-$B$1,'DATA Fuel Flow'!Q348,
"Trop chargé"
))))))))))</f>
        <v>14178</v>
      </c>
      <c r="E8" s="65">
        <f ca="1">IF('Fuel calcul'!$M$11&lt;40000-$B$1,'DATA Fuel Flow'!F8,
IF('Fuel calcul'!$M$11&lt;45000-$B$1,'DATA Fuel Flow'!R8,
IF('Fuel calcul'!$M$11&lt;50000-$B$1,'DATA Fuel Flow'!F93,
IF('Fuel calcul'!$M$11&lt;55000-$B$1,'DATA Fuel Flow'!R93,
IF('Fuel calcul'!$M$11&lt;60000-$B$1,'DATA Fuel Flow'!F178,
IF('Fuel calcul'!$M$11&lt;65000-$B$1,'DATA Fuel Flow'!R178,
IF('Fuel calcul'!$M$11&lt;70000-$B$1,'DATA Fuel Flow'!F263,
IF('Fuel calcul'!$M$11&lt;75000-$B$1,'DATA Fuel Flow'!R263,
IF('Fuel calcul'!$M$11&lt;80000-$B$1,'DATA Fuel Flow'!F348,
IF('Fuel calcul'!$M$11&lt;85000-$B$1,'DATA Fuel Flow'!R348,
"Trop chargé"
))))))))))</f>
        <v>15544</v>
      </c>
      <c r="F8" s="65">
        <f ca="1">IF('Fuel calcul'!$M$11&lt;40000-$B$1,'DATA Fuel Flow'!G8,
IF('Fuel calcul'!$M$11&lt;45000-$B$1,'DATA Fuel Flow'!S8,
IF('Fuel calcul'!$M$11&lt;50000-$B$1,'DATA Fuel Flow'!G93,
IF('Fuel calcul'!$M$11&lt;55000-$B$1,'DATA Fuel Flow'!S93,
IF('Fuel calcul'!$M$11&lt;60000-$B$1,'DATA Fuel Flow'!G178,
IF('Fuel calcul'!$M$11&lt;65000-$B$1,'DATA Fuel Flow'!S178,
IF('Fuel calcul'!$M$11&lt;70000-$B$1,'DATA Fuel Flow'!G263,
IF('Fuel calcul'!$M$11&lt;75000-$B$1,'DATA Fuel Flow'!S263,
IF('Fuel calcul'!$M$11&lt;80000-$B$1,'DATA Fuel Flow'!G348,
IF('Fuel calcul'!$M$11&lt;85000-$B$1,'DATA Fuel Flow'!S348,
"Trop chargé"
))))))))))</f>
        <v>16930</v>
      </c>
      <c r="G8" s="65">
        <f ca="1">IF('Fuel calcul'!$M$11&lt;40000-$B$1,'DATA Fuel Flow'!H8,
IF('Fuel calcul'!$M$11&lt;45000-$B$1,'DATA Fuel Flow'!T8,
IF('Fuel calcul'!$M$11&lt;50000-$B$1,'DATA Fuel Flow'!H93,
IF('Fuel calcul'!$M$11&lt;55000-$B$1,'DATA Fuel Flow'!T93,
IF('Fuel calcul'!$M$11&lt;60000-$B$1,'DATA Fuel Flow'!H178,
IF('Fuel calcul'!$M$11&lt;65000-$B$1,'DATA Fuel Flow'!T178,
IF('Fuel calcul'!$M$11&lt;70000-$B$1,'DATA Fuel Flow'!H263,
IF('Fuel calcul'!$M$11&lt;75000-$B$1,'DATA Fuel Flow'!T263,
IF('Fuel calcul'!$M$11&lt;80000-$B$1,'DATA Fuel Flow'!H348,
IF('Fuel calcul'!$M$11&lt;85000-$B$1,'DATA Fuel Flow'!T348,
"Trop chargé"
))))))))))</f>
        <v>18394</v>
      </c>
      <c r="H8" s="65">
        <f ca="1">IF('Fuel calcul'!$M$11&lt;40000-$B$1,'DATA Fuel Flow'!I8,
IF('Fuel calcul'!$M$11&lt;45000-$B$1,'DATA Fuel Flow'!U8,
IF('Fuel calcul'!$M$11&lt;50000-$B$1,'DATA Fuel Flow'!I93,
IF('Fuel calcul'!$M$11&lt;55000-$B$1,'DATA Fuel Flow'!U93,
IF('Fuel calcul'!$M$11&lt;60000-$B$1,'DATA Fuel Flow'!I178,
IF('Fuel calcul'!$M$11&lt;65000-$B$1,'DATA Fuel Flow'!U178,
IF('Fuel calcul'!$M$11&lt;70000-$B$1,'DATA Fuel Flow'!I263,
IF('Fuel calcul'!$M$11&lt;75000-$B$1,'DATA Fuel Flow'!U263,
IF('Fuel calcul'!$M$11&lt;80000-$B$1,'DATA Fuel Flow'!I348,
IF('Fuel calcul'!$M$11&lt;85000-$B$1,'DATA Fuel Flow'!U348,
"Trop chargé"
))))))))))</f>
        <v>19859</v>
      </c>
      <c r="I8" s="65">
        <f ca="1">IF('Fuel calcul'!$M$11&lt;40000-$B$1,'DATA Fuel Flow'!J8,
IF('Fuel calcul'!$M$11&lt;45000-$B$1,'DATA Fuel Flow'!V8,
IF('Fuel calcul'!$M$11&lt;50000-$B$1,'DATA Fuel Flow'!J93,
IF('Fuel calcul'!$M$11&lt;55000-$B$1,'DATA Fuel Flow'!V93,
IF('Fuel calcul'!$M$11&lt;60000-$B$1,'DATA Fuel Flow'!J178,
IF('Fuel calcul'!$M$11&lt;65000-$B$1,'DATA Fuel Flow'!V178,
IF('Fuel calcul'!$M$11&lt;70000-$B$1,'DATA Fuel Flow'!J263,
IF('Fuel calcul'!$M$11&lt;75000-$B$1,'DATA Fuel Flow'!V263,
IF('Fuel calcul'!$M$11&lt;80000-$B$1,'DATA Fuel Flow'!J348,
IF('Fuel calcul'!$M$11&lt;85000-$B$1,'DATA Fuel Flow'!V348,
"Trop chargé"
))))))))))</f>
        <v>21437</v>
      </c>
      <c r="J8" s="65">
        <f ca="1">IF('Fuel calcul'!$M$11&lt;40000-$B$1,'DATA Fuel Flow'!K8,
IF('Fuel calcul'!$M$11&lt;45000-$B$1,'DATA Fuel Flow'!W8,
IF('Fuel calcul'!$M$11&lt;50000-$B$1,'DATA Fuel Flow'!K93,
IF('Fuel calcul'!$M$11&lt;55000-$B$1,'DATA Fuel Flow'!W93,
IF('Fuel calcul'!$M$11&lt;60000-$B$1,'DATA Fuel Flow'!K178,
IF('Fuel calcul'!$M$11&lt;65000-$B$1,'DATA Fuel Flow'!W178,
IF('Fuel calcul'!$M$11&lt;70000-$B$1,'DATA Fuel Flow'!K263,
IF('Fuel calcul'!$M$11&lt;75000-$B$1,'DATA Fuel Flow'!W263,
IF('Fuel calcul'!$M$11&lt;80000-$B$1,'DATA Fuel Flow'!K348,
IF('Fuel calcul'!$M$11&lt;85000-$B$1,'DATA Fuel Flow'!W348,
"Trop chargé"
))))))))))</f>
        <v>23029</v>
      </c>
      <c r="K8" s="66">
        <f ca="1">IF('Fuel calcul'!$M$11&lt;40000-$B$1,'DATA Fuel Flow'!L8,
IF('Fuel calcul'!$M$11&lt;45000-$B$1,'DATA Fuel Flow'!X8,
IF('Fuel calcul'!$M$11&lt;50000-$B$1,'DATA Fuel Flow'!L93,
IF('Fuel calcul'!$M$11&lt;55000-$B$1,'DATA Fuel Flow'!X93,
IF('Fuel calcul'!$M$11&lt;60000-$B$1,'DATA Fuel Flow'!L178,
IF('Fuel calcul'!$M$11&lt;65000-$B$1,'DATA Fuel Flow'!X178,
IF('Fuel calcul'!$M$11&lt;70000-$B$1,'DATA Fuel Flow'!L263,
IF('Fuel calcul'!$M$11&lt;75000-$B$1,'DATA Fuel Flow'!X263,
IF('Fuel calcul'!$M$11&lt;80000-$B$1,'DATA Fuel Flow'!L348,
IF('Fuel calcul'!$M$11&lt;85000-$B$1,'DATA Fuel Flow'!X348,
"Trop chargé"
))))))))))</f>
        <v>24878</v>
      </c>
    </row>
    <row r="9" spans="1:11" ht="15.5" x14ac:dyDescent="0.35">
      <c r="A9" s="86">
        <v>0</v>
      </c>
      <c r="B9" s="64">
        <v>520</v>
      </c>
      <c r="C9" s="65">
        <f ca="1">IF('Fuel calcul'!$M$11&lt;40000-$B$1,'DATA Fuel Flow'!D9,
IF('Fuel calcul'!$M$11&lt;45000-$B$1,'DATA Fuel Flow'!P9,
IF('Fuel calcul'!$M$11&lt;50000-$B$1,'DATA Fuel Flow'!D94,
IF('Fuel calcul'!$M$11&lt;55000-$B$1,'DATA Fuel Flow'!P94,
IF('Fuel calcul'!$M$11&lt;60000-$B$1,'DATA Fuel Flow'!D179,
IF('Fuel calcul'!$M$11&lt;65000-$B$1,'DATA Fuel Flow'!P179,
IF('Fuel calcul'!$M$11&lt;70000-$B$1,'DATA Fuel Flow'!D264,
IF('Fuel calcul'!$M$11&lt;75000-$B$1,'DATA Fuel Flow'!P264,
IF('Fuel calcul'!$M$11&lt;80000-$B$1,'DATA Fuel Flow'!D349,
IF('Fuel calcul'!$M$11&lt;85000-$B$1,'DATA Fuel Flow'!P349,
"Trop chargé"
))))))))))</f>
        <v>14579</v>
      </c>
      <c r="D9" s="65">
        <f ca="1">IF('Fuel calcul'!$M$11&lt;40000-$B$1,'DATA Fuel Flow'!E9,
IF('Fuel calcul'!$M$11&lt;45000-$B$1,'DATA Fuel Flow'!Q9,
IF('Fuel calcul'!$M$11&lt;50000-$B$1,'DATA Fuel Flow'!E94,
IF('Fuel calcul'!$M$11&lt;55000-$B$1,'DATA Fuel Flow'!Q94,
IF('Fuel calcul'!$M$11&lt;60000-$B$1,'DATA Fuel Flow'!E179,
IF('Fuel calcul'!$M$11&lt;65000-$B$1,'DATA Fuel Flow'!Q179,
IF('Fuel calcul'!$M$11&lt;70000-$B$1,'DATA Fuel Flow'!E264,
IF('Fuel calcul'!$M$11&lt;75000-$B$1,'DATA Fuel Flow'!Q264,
IF('Fuel calcul'!$M$11&lt;80000-$B$1,'DATA Fuel Flow'!E349,
IF('Fuel calcul'!$M$11&lt;85000-$B$1,'DATA Fuel Flow'!Q349,
"Trop chargé"
))))))))))</f>
        <v>16290</v>
      </c>
      <c r="E9" s="65">
        <f ca="1">IF('Fuel calcul'!$M$11&lt;40000-$B$1,'DATA Fuel Flow'!F9,
IF('Fuel calcul'!$M$11&lt;45000-$B$1,'DATA Fuel Flow'!R9,
IF('Fuel calcul'!$M$11&lt;50000-$B$1,'DATA Fuel Flow'!F94,
IF('Fuel calcul'!$M$11&lt;55000-$B$1,'DATA Fuel Flow'!R94,
IF('Fuel calcul'!$M$11&lt;60000-$B$1,'DATA Fuel Flow'!F179,
IF('Fuel calcul'!$M$11&lt;65000-$B$1,'DATA Fuel Flow'!R179,
IF('Fuel calcul'!$M$11&lt;70000-$B$1,'DATA Fuel Flow'!F264,
IF('Fuel calcul'!$M$11&lt;75000-$B$1,'DATA Fuel Flow'!R264,
IF('Fuel calcul'!$M$11&lt;80000-$B$1,'DATA Fuel Flow'!F349,
IF('Fuel calcul'!$M$11&lt;85000-$B$1,'DATA Fuel Flow'!R349,
"Trop chargé"
))))))))))</f>
        <v>18057</v>
      </c>
      <c r="F9" s="65">
        <f ca="1">IF('Fuel calcul'!$M$11&lt;40000-$B$1,'DATA Fuel Flow'!G9,
IF('Fuel calcul'!$M$11&lt;45000-$B$1,'DATA Fuel Flow'!S9,
IF('Fuel calcul'!$M$11&lt;50000-$B$1,'DATA Fuel Flow'!G94,
IF('Fuel calcul'!$M$11&lt;55000-$B$1,'DATA Fuel Flow'!S94,
IF('Fuel calcul'!$M$11&lt;60000-$B$1,'DATA Fuel Flow'!G179,
IF('Fuel calcul'!$M$11&lt;65000-$B$1,'DATA Fuel Flow'!S179,
IF('Fuel calcul'!$M$11&lt;70000-$B$1,'DATA Fuel Flow'!G264,
IF('Fuel calcul'!$M$11&lt;75000-$B$1,'DATA Fuel Flow'!S264,
IF('Fuel calcul'!$M$11&lt;80000-$B$1,'DATA Fuel Flow'!G349,
IF('Fuel calcul'!$M$11&lt;85000-$B$1,'DATA Fuel Flow'!S349,
"Trop chargé"
))))))))))</f>
        <v>19891</v>
      </c>
      <c r="G9" s="65">
        <f ca="1">IF('Fuel calcul'!$M$11&lt;40000-$B$1,'DATA Fuel Flow'!H9,
IF('Fuel calcul'!$M$11&lt;45000-$B$1,'DATA Fuel Flow'!T9,
IF('Fuel calcul'!$M$11&lt;50000-$B$1,'DATA Fuel Flow'!H94,
IF('Fuel calcul'!$M$11&lt;55000-$B$1,'DATA Fuel Flow'!T94,
IF('Fuel calcul'!$M$11&lt;60000-$B$1,'DATA Fuel Flow'!H179,
IF('Fuel calcul'!$M$11&lt;65000-$B$1,'DATA Fuel Flow'!T179,
IF('Fuel calcul'!$M$11&lt;70000-$B$1,'DATA Fuel Flow'!H264,
IF('Fuel calcul'!$M$11&lt;75000-$B$1,'DATA Fuel Flow'!T264,
IF('Fuel calcul'!$M$11&lt;80000-$B$1,'DATA Fuel Flow'!H349,
IF('Fuel calcul'!$M$11&lt;85000-$B$1,'DATA Fuel Flow'!T349,
"Trop chargé"
))))))))))</f>
        <v>21829</v>
      </c>
      <c r="H9" s="65">
        <f ca="1">IF('Fuel calcul'!$M$11&lt;40000-$B$1,'DATA Fuel Flow'!I9,
IF('Fuel calcul'!$M$11&lt;45000-$B$1,'DATA Fuel Flow'!U9,
IF('Fuel calcul'!$M$11&lt;50000-$B$1,'DATA Fuel Flow'!I94,
IF('Fuel calcul'!$M$11&lt;55000-$B$1,'DATA Fuel Flow'!U94,
IF('Fuel calcul'!$M$11&lt;60000-$B$1,'DATA Fuel Flow'!I179,
IF('Fuel calcul'!$M$11&lt;65000-$B$1,'DATA Fuel Flow'!U179,
IF('Fuel calcul'!$M$11&lt;70000-$B$1,'DATA Fuel Flow'!I264,
IF('Fuel calcul'!$M$11&lt;75000-$B$1,'DATA Fuel Flow'!U264,
IF('Fuel calcul'!$M$11&lt;80000-$B$1,'DATA Fuel Flow'!I349,
IF('Fuel calcul'!$M$11&lt;85000-$B$1,'DATA Fuel Flow'!U349,
"Trop chargé"
))))))))))</f>
        <v>23831</v>
      </c>
      <c r="I9" s="65">
        <f ca="1">IF('Fuel calcul'!$M$11&lt;40000-$B$1,'DATA Fuel Flow'!J9,
IF('Fuel calcul'!$M$11&lt;45000-$B$1,'DATA Fuel Flow'!V9,
IF('Fuel calcul'!$M$11&lt;50000-$B$1,'DATA Fuel Flow'!J94,
IF('Fuel calcul'!$M$11&lt;55000-$B$1,'DATA Fuel Flow'!V94,
IF('Fuel calcul'!$M$11&lt;60000-$B$1,'DATA Fuel Flow'!J179,
IF('Fuel calcul'!$M$11&lt;65000-$B$1,'DATA Fuel Flow'!V179,
IF('Fuel calcul'!$M$11&lt;70000-$B$1,'DATA Fuel Flow'!J264,
IF('Fuel calcul'!$M$11&lt;75000-$B$1,'DATA Fuel Flow'!V264,
IF('Fuel calcul'!$M$11&lt;80000-$B$1,'DATA Fuel Flow'!J349,
IF('Fuel calcul'!$M$11&lt;85000-$B$1,'DATA Fuel Flow'!V349,
"Trop chargé"
))))))))))</f>
        <v>25905</v>
      </c>
      <c r="J9" s="65">
        <f ca="1">IF('Fuel calcul'!$M$11&lt;40000-$B$1,'DATA Fuel Flow'!K9,
IF('Fuel calcul'!$M$11&lt;45000-$B$1,'DATA Fuel Flow'!W9,
IF('Fuel calcul'!$M$11&lt;50000-$B$1,'DATA Fuel Flow'!K94,
IF('Fuel calcul'!$M$11&lt;55000-$B$1,'DATA Fuel Flow'!W94,
IF('Fuel calcul'!$M$11&lt;60000-$B$1,'DATA Fuel Flow'!K179,
IF('Fuel calcul'!$M$11&lt;65000-$B$1,'DATA Fuel Flow'!W179,
IF('Fuel calcul'!$M$11&lt;70000-$B$1,'DATA Fuel Flow'!K264,
IF('Fuel calcul'!$M$11&lt;75000-$B$1,'DATA Fuel Flow'!W264,
IF('Fuel calcul'!$M$11&lt;80000-$B$1,'DATA Fuel Flow'!K349,
IF('Fuel calcul'!$M$11&lt;85000-$B$1,'DATA Fuel Flow'!W349,
"Trop chargé"
))))))))))</f>
        <v>27998</v>
      </c>
      <c r="K9" s="66">
        <f ca="1">IF('Fuel calcul'!$M$11&lt;40000-$B$1,'DATA Fuel Flow'!L9,
IF('Fuel calcul'!$M$11&lt;45000-$B$1,'DATA Fuel Flow'!X9,
IF('Fuel calcul'!$M$11&lt;50000-$B$1,'DATA Fuel Flow'!L94,
IF('Fuel calcul'!$M$11&lt;55000-$B$1,'DATA Fuel Flow'!X94,
IF('Fuel calcul'!$M$11&lt;60000-$B$1,'DATA Fuel Flow'!L179,
IF('Fuel calcul'!$M$11&lt;65000-$B$1,'DATA Fuel Flow'!X179,
IF('Fuel calcul'!$M$11&lt;70000-$B$1,'DATA Fuel Flow'!L264,
IF('Fuel calcul'!$M$11&lt;75000-$B$1,'DATA Fuel Flow'!X264,
IF('Fuel calcul'!$M$11&lt;80000-$B$1,'DATA Fuel Flow'!L349,
IF('Fuel calcul'!$M$11&lt;85000-$B$1,'DATA Fuel Flow'!X349,
"Trop chargé"
))))))))))</f>
        <v>30091</v>
      </c>
    </row>
    <row r="10" spans="1:11" ht="15.5" x14ac:dyDescent="0.35">
      <c r="A10" s="86">
        <v>0</v>
      </c>
      <c r="B10" s="64">
        <v>560</v>
      </c>
      <c r="C10" s="65">
        <f ca="1">IF('Fuel calcul'!$M$11&lt;40000-$B$1,'DATA Fuel Flow'!D10,
IF('Fuel calcul'!$M$11&lt;45000-$B$1,'DATA Fuel Flow'!P10,
IF('Fuel calcul'!$M$11&lt;50000-$B$1,'DATA Fuel Flow'!D95,
IF('Fuel calcul'!$M$11&lt;55000-$B$1,'DATA Fuel Flow'!P95,
IF('Fuel calcul'!$M$11&lt;60000-$B$1,'DATA Fuel Flow'!D180,
IF('Fuel calcul'!$M$11&lt;65000-$B$1,'DATA Fuel Flow'!P180,
IF('Fuel calcul'!$M$11&lt;70000-$B$1,'DATA Fuel Flow'!D265,
IF('Fuel calcul'!$M$11&lt;75000-$B$1,'DATA Fuel Flow'!P265,
IF('Fuel calcul'!$M$11&lt;80000-$B$1,'DATA Fuel Flow'!D350,
IF('Fuel calcul'!$M$11&lt;85000-$B$1,'DATA Fuel Flow'!P350,
"Trop chargé"
))))))))))</f>
        <v>16784</v>
      </c>
      <c r="D10" s="65">
        <f ca="1">IF('Fuel calcul'!$M$11&lt;40000-$B$1,'DATA Fuel Flow'!E10,
IF('Fuel calcul'!$M$11&lt;45000-$B$1,'DATA Fuel Flow'!Q10,
IF('Fuel calcul'!$M$11&lt;50000-$B$1,'DATA Fuel Flow'!E95,
IF('Fuel calcul'!$M$11&lt;55000-$B$1,'DATA Fuel Flow'!Q95,
IF('Fuel calcul'!$M$11&lt;60000-$B$1,'DATA Fuel Flow'!E180,
IF('Fuel calcul'!$M$11&lt;65000-$B$1,'DATA Fuel Flow'!Q180,
IF('Fuel calcul'!$M$11&lt;70000-$B$1,'DATA Fuel Flow'!E265,
IF('Fuel calcul'!$M$11&lt;75000-$B$1,'DATA Fuel Flow'!Q265,
IF('Fuel calcul'!$M$11&lt;80000-$B$1,'DATA Fuel Flow'!E350,
IF('Fuel calcul'!$M$11&lt;85000-$B$1,'DATA Fuel Flow'!Q350,
"Trop chargé"
))))))))))</f>
        <v>19011</v>
      </c>
      <c r="E10" s="65">
        <f ca="1">IF('Fuel calcul'!$M$11&lt;40000-$B$1,'DATA Fuel Flow'!F10,
IF('Fuel calcul'!$M$11&lt;45000-$B$1,'DATA Fuel Flow'!R10,
IF('Fuel calcul'!$M$11&lt;50000-$B$1,'DATA Fuel Flow'!F95,
IF('Fuel calcul'!$M$11&lt;55000-$B$1,'DATA Fuel Flow'!R95,
IF('Fuel calcul'!$M$11&lt;60000-$B$1,'DATA Fuel Flow'!F180,
IF('Fuel calcul'!$M$11&lt;65000-$B$1,'DATA Fuel Flow'!R180,
IF('Fuel calcul'!$M$11&lt;70000-$B$1,'DATA Fuel Flow'!F265,
IF('Fuel calcul'!$M$11&lt;75000-$B$1,'DATA Fuel Flow'!R265,
IF('Fuel calcul'!$M$11&lt;80000-$B$1,'DATA Fuel Flow'!F350,
IF('Fuel calcul'!$M$11&lt;85000-$B$1,'DATA Fuel Flow'!R350,
"Trop chargé"
))))))))))</f>
        <v>21331</v>
      </c>
      <c r="F10" s="65">
        <f ca="1">IF('Fuel calcul'!$M$11&lt;40000-$B$1,'DATA Fuel Flow'!G10,
IF('Fuel calcul'!$M$11&lt;45000-$B$1,'DATA Fuel Flow'!S10,
IF('Fuel calcul'!$M$11&lt;50000-$B$1,'DATA Fuel Flow'!G95,
IF('Fuel calcul'!$M$11&lt;55000-$B$1,'DATA Fuel Flow'!S95,
IF('Fuel calcul'!$M$11&lt;60000-$B$1,'DATA Fuel Flow'!G180,
IF('Fuel calcul'!$M$11&lt;65000-$B$1,'DATA Fuel Flow'!S180,
IF('Fuel calcul'!$M$11&lt;70000-$B$1,'DATA Fuel Flow'!G265,
IF('Fuel calcul'!$M$11&lt;75000-$B$1,'DATA Fuel Flow'!S265,
IF('Fuel calcul'!$M$11&lt;80000-$B$1,'DATA Fuel Flow'!G350,
IF('Fuel calcul'!$M$11&lt;85000-$B$1,'DATA Fuel Flow'!S350,
"Trop chargé"
))))))))))</f>
        <v>23862</v>
      </c>
      <c r="G10" s="65">
        <f ca="1">IF('Fuel calcul'!$M$11&lt;40000-$B$1,'DATA Fuel Flow'!H10,
IF('Fuel calcul'!$M$11&lt;45000-$B$1,'DATA Fuel Flow'!T10,
IF('Fuel calcul'!$M$11&lt;50000-$B$1,'DATA Fuel Flow'!H95,
IF('Fuel calcul'!$M$11&lt;55000-$B$1,'DATA Fuel Flow'!T95,
IF('Fuel calcul'!$M$11&lt;60000-$B$1,'DATA Fuel Flow'!H180,
IF('Fuel calcul'!$M$11&lt;65000-$B$1,'DATA Fuel Flow'!T180,
IF('Fuel calcul'!$M$11&lt;70000-$B$1,'DATA Fuel Flow'!H265,
IF('Fuel calcul'!$M$11&lt;75000-$B$1,'DATA Fuel Flow'!T265,
IF('Fuel calcul'!$M$11&lt;80000-$B$1,'DATA Fuel Flow'!H350,
IF('Fuel calcul'!$M$11&lt;85000-$B$1,'DATA Fuel Flow'!T350,
"Trop chargé"
))))))))))</f>
        <v>26450</v>
      </c>
      <c r="H10" s="65">
        <f ca="1">IF('Fuel calcul'!$M$11&lt;40000-$B$1,'DATA Fuel Flow'!I10,
IF('Fuel calcul'!$M$11&lt;45000-$B$1,'DATA Fuel Flow'!U10,
IF('Fuel calcul'!$M$11&lt;50000-$B$1,'DATA Fuel Flow'!I95,
IF('Fuel calcul'!$M$11&lt;55000-$B$1,'DATA Fuel Flow'!U95,
IF('Fuel calcul'!$M$11&lt;60000-$B$1,'DATA Fuel Flow'!I180,
IF('Fuel calcul'!$M$11&lt;65000-$B$1,'DATA Fuel Flow'!U180,
IF('Fuel calcul'!$M$11&lt;70000-$B$1,'DATA Fuel Flow'!I265,
IF('Fuel calcul'!$M$11&lt;75000-$B$1,'DATA Fuel Flow'!U265,
IF('Fuel calcul'!$M$11&lt;80000-$B$1,'DATA Fuel Flow'!I350,
IF('Fuel calcul'!$M$11&lt;85000-$B$1,'DATA Fuel Flow'!U350,
"Trop chargé"
))))))))))</f>
        <v>29081</v>
      </c>
      <c r="I10" s="65">
        <f ca="1">IF('Fuel calcul'!$M$11&lt;40000-$B$1,'DATA Fuel Flow'!J10,
IF('Fuel calcul'!$M$11&lt;45000-$B$1,'DATA Fuel Flow'!V10,
IF('Fuel calcul'!$M$11&lt;50000-$B$1,'DATA Fuel Flow'!J95,
IF('Fuel calcul'!$M$11&lt;55000-$B$1,'DATA Fuel Flow'!V95,
IF('Fuel calcul'!$M$11&lt;60000-$B$1,'DATA Fuel Flow'!J180,
IF('Fuel calcul'!$M$11&lt;65000-$B$1,'DATA Fuel Flow'!V180,
IF('Fuel calcul'!$M$11&lt;70000-$B$1,'DATA Fuel Flow'!J265,
IF('Fuel calcul'!$M$11&lt;75000-$B$1,'DATA Fuel Flow'!V265,
IF('Fuel calcul'!$M$11&lt;80000-$B$1,'DATA Fuel Flow'!J350,
IF('Fuel calcul'!$M$11&lt;85000-$B$1,'DATA Fuel Flow'!V350,
"Trop chargé"
))))))))))</f>
        <v>31711</v>
      </c>
      <c r="J10" s="65">
        <f ca="1">IF('Fuel calcul'!$M$11&lt;40000-$B$1,'DATA Fuel Flow'!K10,
IF('Fuel calcul'!$M$11&lt;45000-$B$1,'DATA Fuel Flow'!W10,
IF('Fuel calcul'!$M$11&lt;50000-$B$1,'DATA Fuel Flow'!K95,
IF('Fuel calcul'!$M$11&lt;55000-$B$1,'DATA Fuel Flow'!W95,
IF('Fuel calcul'!$M$11&lt;60000-$B$1,'DATA Fuel Flow'!K180,
IF('Fuel calcul'!$M$11&lt;65000-$B$1,'DATA Fuel Flow'!W180,
IF('Fuel calcul'!$M$11&lt;70000-$B$1,'DATA Fuel Flow'!K265,
IF('Fuel calcul'!$M$11&lt;75000-$B$1,'DATA Fuel Flow'!W265,
IF('Fuel calcul'!$M$11&lt;80000-$B$1,'DATA Fuel Flow'!K350,
IF('Fuel calcul'!$M$11&lt;85000-$B$1,'DATA Fuel Flow'!W350,
"Trop chargé"
))))))))))</f>
        <v>0</v>
      </c>
      <c r="K10" s="66">
        <f ca="1">IF('Fuel calcul'!$M$11&lt;40000-$B$1,'DATA Fuel Flow'!L10,
IF('Fuel calcul'!$M$11&lt;45000-$B$1,'DATA Fuel Flow'!X10,
IF('Fuel calcul'!$M$11&lt;50000-$B$1,'DATA Fuel Flow'!L95,
IF('Fuel calcul'!$M$11&lt;55000-$B$1,'DATA Fuel Flow'!X95,
IF('Fuel calcul'!$M$11&lt;60000-$B$1,'DATA Fuel Flow'!L180,
IF('Fuel calcul'!$M$11&lt;65000-$B$1,'DATA Fuel Flow'!X180,
IF('Fuel calcul'!$M$11&lt;70000-$B$1,'DATA Fuel Flow'!L265,
IF('Fuel calcul'!$M$11&lt;75000-$B$1,'DATA Fuel Flow'!X265,
IF('Fuel calcul'!$M$11&lt;80000-$B$1,'DATA Fuel Flow'!L350,
IF('Fuel calcul'!$M$11&lt;85000-$B$1,'DATA Fuel Flow'!X350,
"Trop chargé"
))))))))))</f>
        <v>0</v>
      </c>
    </row>
    <row r="11" spans="1:11" ht="15.5" x14ac:dyDescent="0.35">
      <c r="A11" s="86">
        <v>0</v>
      </c>
      <c r="B11" s="64">
        <v>600</v>
      </c>
      <c r="C11" s="65">
        <f ca="1">IF('Fuel calcul'!$M$11&lt;40000-$B$1,'DATA Fuel Flow'!D11,
IF('Fuel calcul'!$M$11&lt;45000-$B$1,'DATA Fuel Flow'!P11,
IF('Fuel calcul'!$M$11&lt;50000-$B$1,'DATA Fuel Flow'!D96,
IF('Fuel calcul'!$M$11&lt;55000-$B$1,'DATA Fuel Flow'!P96,
IF('Fuel calcul'!$M$11&lt;60000-$B$1,'DATA Fuel Flow'!D181,
IF('Fuel calcul'!$M$11&lt;65000-$B$1,'DATA Fuel Flow'!P181,
IF('Fuel calcul'!$M$11&lt;70000-$B$1,'DATA Fuel Flow'!D266,
IF('Fuel calcul'!$M$11&lt;75000-$B$1,'DATA Fuel Flow'!P266,
IF('Fuel calcul'!$M$11&lt;80000-$B$1,'DATA Fuel Flow'!D351,
IF('Fuel calcul'!$M$11&lt;85000-$B$1,'DATA Fuel Flow'!P351,
"Trop chargé"
))))))))))</f>
        <v>19940</v>
      </c>
      <c r="D11" s="65">
        <f ca="1">IF('Fuel calcul'!$M$11&lt;40000-$B$1,'DATA Fuel Flow'!E11,
IF('Fuel calcul'!$M$11&lt;45000-$B$1,'DATA Fuel Flow'!Q11,
IF('Fuel calcul'!$M$11&lt;50000-$B$1,'DATA Fuel Flow'!E96,
IF('Fuel calcul'!$M$11&lt;55000-$B$1,'DATA Fuel Flow'!Q96,
IF('Fuel calcul'!$M$11&lt;60000-$B$1,'DATA Fuel Flow'!E181,
IF('Fuel calcul'!$M$11&lt;65000-$B$1,'DATA Fuel Flow'!Q181,
IF('Fuel calcul'!$M$11&lt;70000-$B$1,'DATA Fuel Flow'!E266,
IF('Fuel calcul'!$M$11&lt;75000-$B$1,'DATA Fuel Flow'!Q266,
IF('Fuel calcul'!$M$11&lt;80000-$B$1,'DATA Fuel Flow'!E351,
IF('Fuel calcul'!$M$11&lt;85000-$B$1,'DATA Fuel Flow'!Q351,
"Trop chargé"
))))))))))</f>
        <v>23089</v>
      </c>
      <c r="E11" s="65">
        <f ca="1">IF('Fuel calcul'!$M$11&lt;40000-$B$1,'DATA Fuel Flow'!F11,
IF('Fuel calcul'!$M$11&lt;45000-$B$1,'DATA Fuel Flow'!R11,
IF('Fuel calcul'!$M$11&lt;50000-$B$1,'DATA Fuel Flow'!F96,
IF('Fuel calcul'!$M$11&lt;55000-$B$1,'DATA Fuel Flow'!R96,
IF('Fuel calcul'!$M$11&lt;60000-$B$1,'DATA Fuel Flow'!F181,
IF('Fuel calcul'!$M$11&lt;65000-$B$1,'DATA Fuel Flow'!R181,
IF('Fuel calcul'!$M$11&lt;70000-$B$1,'DATA Fuel Flow'!F266,
IF('Fuel calcul'!$M$11&lt;75000-$B$1,'DATA Fuel Flow'!R266,
IF('Fuel calcul'!$M$11&lt;80000-$B$1,'DATA Fuel Flow'!F351,
IF('Fuel calcul'!$M$11&lt;85000-$B$1,'DATA Fuel Flow'!R351,
"Trop chargé"
))))))))))</f>
        <v>26489</v>
      </c>
      <c r="F11" s="65">
        <f ca="1">IF('Fuel calcul'!$M$11&lt;40000-$B$1,'DATA Fuel Flow'!G11,
IF('Fuel calcul'!$M$11&lt;45000-$B$1,'DATA Fuel Flow'!S11,
IF('Fuel calcul'!$M$11&lt;50000-$B$1,'DATA Fuel Flow'!G96,
IF('Fuel calcul'!$M$11&lt;55000-$B$1,'DATA Fuel Flow'!S96,
IF('Fuel calcul'!$M$11&lt;60000-$B$1,'DATA Fuel Flow'!G181,
IF('Fuel calcul'!$M$11&lt;65000-$B$1,'DATA Fuel Flow'!S181,
IF('Fuel calcul'!$M$11&lt;70000-$B$1,'DATA Fuel Flow'!G266,
IF('Fuel calcul'!$M$11&lt;75000-$B$1,'DATA Fuel Flow'!S266,
IF('Fuel calcul'!$M$11&lt;80000-$B$1,'DATA Fuel Flow'!G351,
IF('Fuel calcul'!$M$11&lt;85000-$B$1,'DATA Fuel Flow'!S351,
"Trop chargé"
))))))))))</f>
        <v>29930</v>
      </c>
      <c r="G11" s="65">
        <f ca="1">IF('Fuel calcul'!$M$11&lt;40000-$B$1,'DATA Fuel Flow'!H11,
IF('Fuel calcul'!$M$11&lt;45000-$B$1,'DATA Fuel Flow'!T11,
IF('Fuel calcul'!$M$11&lt;50000-$B$1,'DATA Fuel Flow'!H96,
IF('Fuel calcul'!$M$11&lt;55000-$B$1,'DATA Fuel Flow'!T96,
IF('Fuel calcul'!$M$11&lt;60000-$B$1,'DATA Fuel Flow'!H181,
IF('Fuel calcul'!$M$11&lt;65000-$B$1,'DATA Fuel Flow'!T181,
IF('Fuel calcul'!$M$11&lt;70000-$B$1,'DATA Fuel Flow'!H266,
IF('Fuel calcul'!$M$11&lt;75000-$B$1,'DATA Fuel Flow'!T266,
IF('Fuel calcul'!$M$11&lt;80000-$B$1,'DATA Fuel Flow'!H351,
IF('Fuel calcul'!$M$11&lt;85000-$B$1,'DATA Fuel Flow'!T351,
"Trop chargé"
))))))))))</f>
        <v>33392</v>
      </c>
      <c r="H11" s="65">
        <f ca="1">IF('Fuel calcul'!$M$11&lt;40000-$B$1,'DATA Fuel Flow'!I11,
IF('Fuel calcul'!$M$11&lt;45000-$B$1,'DATA Fuel Flow'!U11,
IF('Fuel calcul'!$M$11&lt;50000-$B$1,'DATA Fuel Flow'!I96,
IF('Fuel calcul'!$M$11&lt;55000-$B$1,'DATA Fuel Flow'!U96,
IF('Fuel calcul'!$M$11&lt;60000-$B$1,'DATA Fuel Flow'!I181,
IF('Fuel calcul'!$M$11&lt;65000-$B$1,'DATA Fuel Flow'!U181,
IF('Fuel calcul'!$M$11&lt;70000-$B$1,'DATA Fuel Flow'!I266,
IF('Fuel calcul'!$M$11&lt;75000-$B$1,'DATA Fuel Flow'!U266,
IF('Fuel calcul'!$M$11&lt;80000-$B$1,'DATA Fuel Flow'!I351,
IF('Fuel calcul'!$M$11&lt;85000-$B$1,'DATA Fuel Flow'!U351,
"Trop chargé"
))))))))))</f>
        <v>0</v>
      </c>
      <c r="I11" s="65">
        <f ca="1">IF('Fuel calcul'!$M$11&lt;40000-$B$1,'DATA Fuel Flow'!J11,
IF('Fuel calcul'!$M$11&lt;45000-$B$1,'DATA Fuel Flow'!V11,
IF('Fuel calcul'!$M$11&lt;50000-$B$1,'DATA Fuel Flow'!J96,
IF('Fuel calcul'!$M$11&lt;55000-$B$1,'DATA Fuel Flow'!V96,
IF('Fuel calcul'!$M$11&lt;60000-$B$1,'DATA Fuel Flow'!J181,
IF('Fuel calcul'!$M$11&lt;65000-$B$1,'DATA Fuel Flow'!V181,
IF('Fuel calcul'!$M$11&lt;70000-$B$1,'DATA Fuel Flow'!J266,
IF('Fuel calcul'!$M$11&lt;75000-$B$1,'DATA Fuel Flow'!V266,
IF('Fuel calcul'!$M$11&lt;80000-$B$1,'DATA Fuel Flow'!J351,
IF('Fuel calcul'!$M$11&lt;85000-$B$1,'DATA Fuel Flow'!V351,
"Trop chargé"
))))))))))</f>
        <v>0</v>
      </c>
      <c r="J11" s="65">
        <f ca="1">IF('Fuel calcul'!$M$11&lt;40000-$B$1,'DATA Fuel Flow'!K11,
IF('Fuel calcul'!$M$11&lt;45000-$B$1,'DATA Fuel Flow'!W11,
IF('Fuel calcul'!$M$11&lt;50000-$B$1,'DATA Fuel Flow'!K96,
IF('Fuel calcul'!$M$11&lt;55000-$B$1,'DATA Fuel Flow'!W96,
IF('Fuel calcul'!$M$11&lt;60000-$B$1,'DATA Fuel Flow'!K181,
IF('Fuel calcul'!$M$11&lt;65000-$B$1,'DATA Fuel Flow'!W181,
IF('Fuel calcul'!$M$11&lt;70000-$B$1,'DATA Fuel Flow'!K266,
IF('Fuel calcul'!$M$11&lt;75000-$B$1,'DATA Fuel Flow'!W266,
IF('Fuel calcul'!$M$11&lt;80000-$B$1,'DATA Fuel Flow'!K351,
IF('Fuel calcul'!$M$11&lt;85000-$B$1,'DATA Fuel Flow'!W351,
"Trop chargé"
))))))))))</f>
        <v>0</v>
      </c>
      <c r="K11" s="66">
        <f ca="1">IF('Fuel calcul'!$M$11&lt;40000-$B$1,'DATA Fuel Flow'!L11,
IF('Fuel calcul'!$M$11&lt;45000-$B$1,'DATA Fuel Flow'!X11,
IF('Fuel calcul'!$M$11&lt;50000-$B$1,'DATA Fuel Flow'!L96,
IF('Fuel calcul'!$M$11&lt;55000-$B$1,'DATA Fuel Flow'!X96,
IF('Fuel calcul'!$M$11&lt;60000-$B$1,'DATA Fuel Flow'!L181,
IF('Fuel calcul'!$M$11&lt;65000-$B$1,'DATA Fuel Flow'!X181,
IF('Fuel calcul'!$M$11&lt;70000-$B$1,'DATA Fuel Flow'!L266,
IF('Fuel calcul'!$M$11&lt;75000-$B$1,'DATA Fuel Flow'!X266,
IF('Fuel calcul'!$M$11&lt;80000-$B$1,'DATA Fuel Flow'!L351,
IF('Fuel calcul'!$M$11&lt;85000-$B$1,'DATA Fuel Flow'!X351,
"Trop chargé"
))))))))))</f>
        <v>0</v>
      </c>
    </row>
    <row r="12" spans="1:11" ht="15.5" x14ac:dyDescent="0.35">
      <c r="A12" s="86">
        <v>0</v>
      </c>
      <c r="B12" s="67" t="s">
        <v>140</v>
      </c>
      <c r="C12" s="65">
        <f ca="1">IF('Fuel calcul'!$M$11&lt;40000-$B$1,'DATA Fuel Flow'!D12,
IF('Fuel calcul'!$M$11&lt;45000-$B$1,'DATA Fuel Flow'!P12,
IF('Fuel calcul'!$M$11&lt;50000-$B$1,'DATA Fuel Flow'!D97,
IF('Fuel calcul'!$M$11&lt;55000-$B$1,'DATA Fuel Flow'!P97,
IF('Fuel calcul'!$M$11&lt;60000-$B$1,'DATA Fuel Flow'!D182,
IF('Fuel calcul'!$M$11&lt;65000-$B$1,'DATA Fuel Flow'!P182,
IF('Fuel calcul'!$M$11&lt;70000-$B$1,'DATA Fuel Flow'!D267,
IF('Fuel calcul'!$M$11&lt;75000-$B$1,'DATA Fuel Flow'!P267,
IF('Fuel calcul'!$M$11&lt;80000-$B$1,'DATA Fuel Flow'!D352,
IF('Fuel calcul'!$M$11&lt;85000-$B$1,'DATA Fuel Flow'!P352,
"Trop chargé"
))))))))))</f>
        <v>32921</v>
      </c>
      <c r="D12" s="65">
        <f ca="1">IF('Fuel calcul'!$M$11&lt;40000-$B$1,'DATA Fuel Flow'!E12,
IF('Fuel calcul'!$M$11&lt;45000-$B$1,'DATA Fuel Flow'!Q12,
IF('Fuel calcul'!$M$11&lt;50000-$B$1,'DATA Fuel Flow'!E97,
IF('Fuel calcul'!$M$11&lt;55000-$B$1,'DATA Fuel Flow'!Q97,
IF('Fuel calcul'!$M$11&lt;60000-$B$1,'DATA Fuel Flow'!E182,
IF('Fuel calcul'!$M$11&lt;65000-$B$1,'DATA Fuel Flow'!Q182,
IF('Fuel calcul'!$M$11&lt;70000-$B$1,'DATA Fuel Flow'!E267,
IF('Fuel calcul'!$M$11&lt;75000-$B$1,'DATA Fuel Flow'!Q267,
IF('Fuel calcul'!$M$11&lt;80000-$B$1,'DATA Fuel Flow'!E352,
IF('Fuel calcul'!$M$11&lt;85000-$B$1,'DATA Fuel Flow'!Q352,
"Trop chargé"
))))))))))</f>
        <v>33245</v>
      </c>
      <c r="E12" s="65">
        <f ca="1">IF('Fuel calcul'!$M$11&lt;40000-$B$1,'DATA Fuel Flow'!F12,
IF('Fuel calcul'!$M$11&lt;45000-$B$1,'DATA Fuel Flow'!R12,
IF('Fuel calcul'!$M$11&lt;50000-$B$1,'DATA Fuel Flow'!F97,
IF('Fuel calcul'!$M$11&lt;55000-$B$1,'DATA Fuel Flow'!R97,
IF('Fuel calcul'!$M$11&lt;60000-$B$1,'DATA Fuel Flow'!F182,
IF('Fuel calcul'!$M$11&lt;65000-$B$1,'DATA Fuel Flow'!R182,
IF('Fuel calcul'!$M$11&lt;70000-$B$1,'DATA Fuel Flow'!F267,
IF('Fuel calcul'!$M$11&lt;75000-$B$1,'DATA Fuel Flow'!R267,
IF('Fuel calcul'!$M$11&lt;80000-$B$1,'DATA Fuel Flow'!F352,
IF('Fuel calcul'!$M$11&lt;85000-$B$1,'DATA Fuel Flow'!R352,
"Trop chargé"
))))))))))</f>
        <v>33658</v>
      </c>
      <c r="F12" s="65">
        <f ca="1">IF('Fuel calcul'!$M$11&lt;40000-$B$1,'DATA Fuel Flow'!G12,
IF('Fuel calcul'!$M$11&lt;45000-$B$1,'DATA Fuel Flow'!S12,
IF('Fuel calcul'!$M$11&lt;50000-$B$1,'DATA Fuel Flow'!G97,
IF('Fuel calcul'!$M$11&lt;55000-$B$1,'DATA Fuel Flow'!S97,
IF('Fuel calcul'!$M$11&lt;60000-$B$1,'DATA Fuel Flow'!G182,
IF('Fuel calcul'!$M$11&lt;65000-$B$1,'DATA Fuel Flow'!S182,
IF('Fuel calcul'!$M$11&lt;70000-$B$1,'DATA Fuel Flow'!G267,
IF('Fuel calcul'!$M$11&lt;75000-$B$1,'DATA Fuel Flow'!S267,
IF('Fuel calcul'!$M$11&lt;80000-$B$1,'DATA Fuel Flow'!G352,
IF('Fuel calcul'!$M$11&lt;85000-$B$1,'DATA Fuel Flow'!S352,
"Trop chargé"
))))))))))</f>
        <v>33747</v>
      </c>
      <c r="G12" s="65">
        <f ca="1">IF('Fuel calcul'!$M$11&lt;40000-$B$1,'DATA Fuel Flow'!H12,
IF('Fuel calcul'!$M$11&lt;45000-$B$1,'DATA Fuel Flow'!T12,
IF('Fuel calcul'!$M$11&lt;50000-$B$1,'DATA Fuel Flow'!H97,
IF('Fuel calcul'!$M$11&lt;55000-$B$1,'DATA Fuel Flow'!T97,
IF('Fuel calcul'!$M$11&lt;60000-$B$1,'DATA Fuel Flow'!H182,
IF('Fuel calcul'!$M$11&lt;65000-$B$1,'DATA Fuel Flow'!T182,
IF('Fuel calcul'!$M$11&lt;70000-$B$1,'DATA Fuel Flow'!H267,
IF('Fuel calcul'!$M$11&lt;75000-$B$1,'DATA Fuel Flow'!T267,
IF('Fuel calcul'!$M$11&lt;80000-$B$1,'DATA Fuel Flow'!H352,
IF('Fuel calcul'!$M$11&lt;85000-$B$1,'DATA Fuel Flow'!T352,
"Trop chargé"
))))))))))</f>
        <v>33776</v>
      </c>
      <c r="H12" s="65">
        <f ca="1">IF('Fuel calcul'!$M$11&lt;40000-$B$1,'DATA Fuel Flow'!I12,
IF('Fuel calcul'!$M$11&lt;45000-$B$1,'DATA Fuel Flow'!U12,
IF('Fuel calcul'!$M$11&lt;50000-$B$1,'DATA Fuel Flow'!I97,
IF('Fuel calcul'!$M$11&lt;55000-$B$1,'DATA Fuel Flow'!U97,
IF('Fuel calcul'!$M$11&lt;60000-$B$1,'DATA Fuel Flow'!I182,
IF('Fuel calcul'!$M$11&lt;65000-$B$1,'DATA Fuel Flow'!U182,
IF('Fuel calcul'!$M$11&lt;70000-$B$1,'DATA Fuel Flow'!I267,
IF('Fuel calcul'!$M$11&lt;75000-$B$1,'DATA Fuel Flow'!U267,
IF('Fuel calcul'!$M$11&lt;80000-$B$1,'DATA Fuel Flow'!I352,
IF('Fuel calcul'!$M$11&lt;85000-$B$1,'DATA Fuel Flow'!U352,
"Trop chargé"
))))))))))</f>
        <v>33577</v>
      </c>
      <c r="I12" s="65">
        <f ca="1">IF('Fuel calcul'!$M$11&lt;40000-$B$1,'DATA Fuel Flow'!J12,
IF('Fuel calcul'!$M$11&lt;45000-$B$1,'DATA Fuel Flow'!V12,
IF('Fuel calcul'!$M$11&lt;50000-$B$1,'DATA Fuel Flow'!J97,
IF('Fuel calcul'!$M$11&lt;55000-$B$1,'DATA Fuel Flow'!V97,
IF('Fuel calcul'!$M$11&lt;60000-$B$1,'DATA Fuel Flow'!J182,
IF('Fuel calcul'!$M$11&lt;65000-$B$1,'DATA Fuel Flow'!V182,
IF('Fuel calcul'!$M$11&lt;70000-$B$1,'DATA Fuel Flow'!J267,
IF('Fuel calcul'!$M$11&lt;75000-$B$1,'DATA Fuel Flow'!V267,
IF('Fuel calcul'!$M$11&lt;80000-$B$1,'DATA Fuel Flow'!J352,
IF('Fuel calcul'!$M$11&lt;85000-$B$1,'DATA Fuel Flow'!V352,
"Trop chargé"
))))))))))</f>
        <v>33184</v>
      </c>
      <c r="J12" s="65">
        <f ca="1">IF('Fuel calcul'!$M$11&lt;40000-$B$1,'DATA Fuel Flow'!K12,
IF('Fuel calcul'!$M$11&lt;45000-$B$1,'DATA Fuel Flow'!W12,
IF('Fuel calcul'!$M$11&lt;50000-$B$1,'DATA Fuel Flow'!K97,
IF('Fuel calcul'!$M$11&lt;55000-$B$1,'DATA Fuel Flow'!W97,
IF('Fuel calcul'!$M$11&lt;60000-$B$1,'DATA Fuel Flow'!K182,
IF('Fuel calcul'!$M$11&lt;65000-$B$1,'DATA Fuel Flow'!W182,
IF('Fuel calcul'!$M$11&lt;70000-$B$1,'DATA Fuel Flow'!K267,
IF('Fuel calcul'!$M$11&lt;75000-$B$1,'DATA Fuel Flow'!W267,
IF('Fuel calcul'!$M$11&lt;80000-$B$1,'DATA Fuel Flow'!K352,
IF('Fuel calcul'!$M$11&lt;85000-$B$1,'DATA Fuel Flow'!W352,
"Trop chargé"
))))))))))</f>
        <v>32788</v>
      </c>
      <c r="K12" s="66">
        <f ca="1">IF('Fuel calcul'!$M$11&lt;40000-$B$1,'DATA Fuel Flow'!L12,
IF('Fuel calcul'!$M$11&lt;45000-$B$1,'DATA Fuel Flow'!X12,
IF('Fuel calcul'!$M$11&lt;50000-$B$1,'DATA Fuel Flow'!L97,
IF('Fuel calcul'!$M$11&lt;55000-$B$1,'DATA Fuel Flow'!X97,
IF('Fuel calcul'!$M$11&lt;60000-$B$1,'DATA Fuel Flow'!L182,
IF('Fuel calcul'!$M$11&lt;65000-$B$1,'DATA Fuel Flow'!X182,
IF('Fuel calcul'!$M$11&lt;70000-$B$1,'DATA Fuel Flow'!L267,
IF('Fuel calcul'!$M$11&lt;75000-$B$1,'DATA Fuel Flow'!X267,
IF('Fuel calcul'!$M$11&lt;80000-$B$1,'DATA Fuel Flow'!L352,
IF('Fuel calcul'!$M$11&lt;85000-$B$1,'DATA Fuel Flow'!X352,
"Trop chargé"
))))))))))</f>
        <v>32414</v>
      </c>
    </row>
    <row r="13" spans="1:11" ht="16" thickBot="1" x14ac:dyDescent="0.4">
      <c r="A13" s="87">
        <v>0</v>
      </c>
      <c r="B13" s="68" t="s">
        <v>141</v>
      </c>
      <c r="C13" s="69">
        <f ca="1">IF('Fuel calcul'!$M$11&lt;40000-$B$1,'DATA Fuel Flow'!D13,
IF('Fuel calcul'!$M$11&lt;45000-$B$1,'DATA Fuel Flow'!P13,
IF('Fuel calcul'!$M$11&lt;50000-$B$1,'DATA Fuel Flow'!D98,
IF('Fuel calcul'!$M$11&lt;55000-$B$1,'DATA Fuel Flow'!P98,
IF('Fuel calcul'!$M$11&lt;60000-$B$1,'DATA Fuel Flow'!D183,
IF('Fuel calcul'!$M$11&lt;65000-$B$1,'DATA Fuel Flow'!P183,
IF('Fuel calcul'!$M$11&lt;70000-$B$1,'DATA Fuel Flow'!D268,
IF('Fuel calcul'!$M$11&lt;75000-$B$1,'DATA Fuel Flow'!P268,
IF('Fuel calcul'!$M$11&lt;80000-$B$1,'DATA Fuel Flow'!D353,
IF('Fuel calcul'!$M$11&lt;85000-$B$1,'DATA Fuel Flow'!P353,
"Trop chargé"
))))))))))</f>
        <v>660.1</v>
      </c>
      <c r="D13" s="69">
        <f ca="1">IF('Fuel calcul'!$M$11&lt;40000-$B$1,'DATA Fuel Flow'!E13,
IF('Fuel calcul'!$M$11&lt;45000-$B$1,'DATA Fuel Flow'!Q13,
IF('Fuel calcul'!$M$11&lt;50000-$B$1,'DATA Fuel Flow'!E98,
IF('Fuel calcul'!$M$11&lt;55000-$B$1,'DATA Fuel Flow'!Q98,
IF('Fuel calcul'!$M$11&lt;60000-$B$1,'DATA Fuel Flow'!E183,
IF('Fuel calcul'!$M$11&lt;65000-$B$1,'DATA Fuel Flow'!Q183,
IF('Fuel calcul'!$M$11&lt;70000-$B$1,'DATA Fuel Flow'!E268,
IF('Fuel calcul'!$M$11&lt;75000-$B$1,'DATA Fuel Flow'!Q268,
IF('Fuel calcul'!$M$11&lt;80000-$B$1,'DATA Fuel Flow'!E353,
IF('Fuel calcul'!$M$11&lt;85000-$B$1,'DATA Fuel Flow'!Q353,
"Trop chargé"
))))))))))</f>
        <v>647.20000000000005</v>
      </c>
      <c r="E13" s="69">
        <f ca="1">IF('Fuel calcul'!$M$11&lt;40000-$B$1,'DATA Fuel Flow'!F13,
IF('Fuel calcul'!$M$11&lt;45000-$B$1,'DATA Fuel Flow'!R13,
IF('Fuel calcul'!$M$11&lt;50000-$B$1,'DATA Fuel Flow'!F98,
IF('Fuel calcul'!$M$11&lt;55000-$B$1,'DATA Fuel Flow'!R98,
IF('Fuel calcul'!$M$11&lt;60000-$B$1,'DATA Fuel Flow'!F183,
IF('Fuel calcul'!$M$11&lt;65000-$B$1,'DATA Fuel Flow'!R183,
IF('Fuel calcul'!$M$11&lt;70000-$B$1,'DATA Fuel Flow'!F268,
IF('Fuel calcul'!$M$11&lt;75000-$B$1,'DATA Fuel Flow'!R268,
IF('Fuel calcul'!$M$11&lt;80000-$B$1,'DATA Fuel Flow'!F353,
IF('Fuel calcul'!$M$11&lt;85000-$B$1,'DATA Fuel Flow'!R353,
"Trop chargé"
))))))))))</f>
        <v>630.6</v>
      </c>
      <c r="F13" s="69">
        <f ca="1">IF('Fuel calcul'!$M$11&lt;40000-$B$1,'DATA Fuel Flow'!G13,
IF('Fuel calcul'!$M$11&lt;45000-$B$1,'DATA Fuel Flow'!S13,
IF('Fuel calcul'!$M$11&lt;50000-$B$1,'DATA Fuel Flow'!G98,
IF('Fuel calcul'!$M$11&lt;55000-$B$1,'DATA Fuel Flow'!S98,
IF('Fuel calcul'!$M$11&lt;60000-$B$1,'DATA Fuel Flow'!G183,
IF('Fuel calcul'!$M$11&lt;65000-$B$1,'DATA Fuel Flow'!S183,
IF('Fuel calcul'!$M$11&lt;70000-$B$1,'DATA Fuel Flow'!G268,
IF('Fuel calcul'!$M$11&lt;75000-$B$1,'DATA Fuel Flow'!S268,
IF('Fuel calcul'!$M$11&lt;80000-$B$1,'DATA Fuel Flow'!G353,
IF('Fuel calcul'!$M$11&lt;85000-$B$1,'DATA Fuel Flow'!S353,
"Trop chargé"
))))))))))</f>
        <v>614.5</v>
      </c>
      <c r="G13" s="69">
        <f ca="1">IF('Fuel calcul'!$M$11&lt;40000-$B$1,'DATA Fuel Flow'!H13,
IF('Fuel calcul'!$M$11&lt;45000-$B$1,'DATA Fuel Flow'!T13,
IF('Fuel calcul'!$M$11&lt;50000-$B$1,'DATA Fuel Flow'!H98,
IF('Fuel calcul'!$M$11&lt;55000-$B$1,'DATA Fuel Flow'!T98,
IF('Fuel calcul'!$M$11&lt;60000-$B$1,'DATA Fuel Flow'!H183,
IF('Fuel calcul'!$M$11&lt;65000-$B$1,'DATA Fuel Flow'!T183,
IF('Fuel calcul'!$M$11&lt;70000-$B$1,'DATA Fuel Flow'!H268,
IF('Fuel calcul'!$M$11&lt;75000-$B$1,'DATA Fuel Flow'!T268,
IF('Fuel calcul'!$M$11&lt;80000-$B$1,'DATA Fuel Flow'!H353,
IF('Fuel calcul'!$M$11&lt;85000-$B$1,'DATA Fuel Flow'!T353,
"Trop chargé"
))))))))))</f>
        <v>601.29999999999995</v>
      </c>
      <c r="H13" s="69">
        <f ca="1">IF('Fuel calcul'!$M$11&lt;40000-$B$1,'DATA Fuel Flow'!I13,
IF('Fuel calcul'!$M$11&lt;45000-$B$1,'DATA Fuel Flow'!U13,
IF('Fuel calcul'!$M$11&lt;50000-$B$1,'DATA Fuel Flow'!I98,
IF('Fuel calcul'!$M$11&lt;55000-$B$1,'DATA Fuel Flow'!U98,
IF('Fuel calcul'!$M$11&lt;60000-$B$1,'DATA Fuel Flow'!I183,
IF('Fuel calcul'!$M$11&lt;65000-$B$1,'DATA Fuel Flow'!U183,
IF('Fuel calcul'!$M$11&lt;70000-$B$1,'DATA Fuel Flow'!I268,
IF('Fuel calcul'!$M$11&lt;75000-$B$1,'DATA Fuel Flow'!U268,
IF('Fuel calcul'!$M$11&lt;80000-$B$1,'DATA Fuel Flow'!I353,
IF('Fuel calcul'!$M$11&lt;85000-$B$1,'DATA Fuel Flow'!U353,
"Trop chargé"
))))))))))</f>
        <v>585.70000000000005</v>
      </c>
      <c r="I13" s="69">
        <f ca="1">IF('Fuel calcul'!$M$11&lt;40000-$B$1,'DATA Fuel Flow'!J13,
IF('Fuel calcul'!$M$11&lt;45000-$B$1,'DATA Fuel Flow'!V13,
IF('Fuel calcul'!$M$11&lt;50000-$B$1,'DATA Fuel Flow'!J98,
IF('Fuel calcul'!$M$11&lt;55000-$B$1,'DATA Fuel Flow'!V98,
IF('Fuel calcul'!$M$11&lt;60000-$B$1,'DATA Fuel Flow'!J183,
IF('Fuel calcul'!$M$11&lt;65000-$B$1,'DATA Fuel Flow'!V183,
IF('Fuel calcul'!$M$11&lt;70000-$B$1,'DATA Fuel Flow'!J268,
IF('Fuel calcul'!$M$11&lt;75000-$B$1,'DATA Fuel Flow'!V268,
IF('Fuel calcul'!$M$11&lt;80000-$B$1,'DATA Fuel Flow'!J353,
IF('Fuel calcul'!$M$11&lt;85000-$B$1,'DATA Fuel Flow'!V353,
"Trop chargé"
))))))))))</f>
        <v>568.29999999999995</v>
      </c>
      <c r="J13" s="69">
        <f ca="1">IF('Fuel calcul'!$M$11&lt;40000-$B$1,'DATA Fuel Flow'!K13,
IF('Fuel calcul'!$M$11&lt;45000-$B$1,'DATA Fuel Flow'!W13,
IF('Fuel calcul'!$M$11&lt;50000-$B$1,'DATA Fuel Flow'!K98,
IF('Fuel calcul'!$M$11&lt;55000-$B$1,'DATA Fuel Flow'!W98,
IF('Fuel calcul'!$M$11&lt;60000-$B$1,'DATA Fuel Flow'!K183,
IF('Fuel calcul'!$M$11&lt;65000-$B$1,'DATA Fuel Flow'!W183,
IF('Fuel calcul'!$M$11&lt;70000-$B$1,'DATA Fuel Flow'!K268,
IF('Fuel calcul'!$M$11&lt;75000-$B$1,'DATA Fuel Flow'!W268,
IF('Fuel calcul'!$M$11&lt;80000-$B$1,'DATA Fuel Flow'!K353,
IF('Fuel calcul'!$M$11&lt;85000-$B$1,'DATA Fuel Flow'!W353,
"Trop chargé"
))))))))))</f>
        <v>550.70000000000005</v>
      </c>
      <c r="K13" s="70">
        <f ca="1">IF('Fuel calcul'!$M$11&lt;40000-$B$1,'DATA Fuel Flow'!L13,
IF('Fuel calcul'!$M$11&lt;45000-$B$1,'DATA Fuel Flow'!X13,
IF('Fuel calcul'!$M$11&lt;50000-$B$1,'DATA Fuel Flow'!L98,
IF('Fuel calcul'!$M$11&lt;55000-$B$1,'DATA Fuel Flow'!X98,
IF('Fuel calcul'!$M$11&lt;60000-$B$1,'DATA Fuel Flow'!L183,
IF('Fuel calcul'!$M$11&lt;65000-$B$1,'DATA Fuel Flow'!X183,
IF('Fuel calcul'!$M$11&lt;70000-$B$1,'DATA Fuel Flow'!L268,
IF('Fuel calcul'!$M$11&lt;75000-$B$1,'DATA Fuel Flow'!X268,
IF('Fuel calcul'!$M$11&lt;80000-$B$1,'DATA Fuel Flow'!L353,
IF('Fuel calcul'!$M$11&lt;85000-$B$1,'DATA Fuel Flow'!X353,
"Trop chargé"
))))))))))</f>
        <v>534.20000000000005</v>
      </c>
    </row>
    <row r="14" spans="1:11" ht="15.5" x14ac:dyDescent="0.35">
      <c r="A14" s="85">
        <v>5000</v>
      </c>
      <c r="B14" s="61">
        <v>360</v>
      </c>
      <c r="C14" s="62">
        <f ca="1">IF('Fuel calcul'!$M$11&lt;40000-$B$1,'DATA Fuel Flow'!D14,
IF('Fuel calcul'!$M$11&lt;45000-$B$1,'DATA Fuel Flow'!P14,
IF('Fuel calcul'!$M$11&lt;50000-$B$1,'DATA Fuel Flow'!D99,
IF('Fuel calcul'!$M$11&lt;55000-$B$1,'DATA Fuel Flow'!P99,
IF('Fuel calcul'!$M$11&lt;60000-$B$1,'DATA Fuel Flow'!D184,
IF('Fuel calcul'!$M$11&lt;65000-$B$1,'DATA Fuel Flow'!P184,
IF('Fuel calcul'!$M$11&lt;70000-$B$1,'DATA Fuel Flow'!D269,
IF('Fuel calcul'!$M$11&lt;75000-$B$1,'DATA Fuel Flow'!P269,
IF('Fuel calcul'!$M$11&lt;80000-$B$1,'DATA Fuel Flow'!D354,
IF('Fuel calcul'!$M$11&lt;85000-$B$1,'DATA Fuel Flow'!P354,
"Trop chargé"
))))))))))</f>
        <v>8370</v>
      </c>
      <c r="D14" s="62">
        <f ca="1">IF('Fuel calcul'!$M$11&lt;40000-$B$1,'DATA Fuel Flow'!E14,
IF('Fuel calcul'!$M$11&lt;45000-$B$1,'DATA Fuel Flow'!Q14,
IF('Fuel calcul'!$M$11&lt;50000-$B$1,'DATA Fuel Flow'!E99,
IF('Fuel calcul'!$M$11&lt;55000-$B$1,'DATA Fuel Flow'!Q99,
IF('Fuel calcul'!$M$11&lt;60000-$B$1,'DATA Fuel Flow'!E184,
IF('Fuel calcul'!$M$11&lt;65000-$B$1,'DATA Fuel Flow'!Q184,
IF('Fuel calcul'!$M$11&lt;70000-$B$1,'DATA Fuel Flow'!E269,
IF('Fuel calcul'!$M$11&lt;75000-$B$1,'DATA Fuel Flow'!Q269,
IF('Fuel calcul'!$M$11&lt;80000-$B$1,'DATA Fuel Flow'!E354,
IF('Fuel calcul'!$M$11&lt;85000-$B$1,'DATA Fuel Flow'!Q354,
"Trop chargé"
))))))))))</f>
        <v>8894</v>
      </c>
      <c r="E14" s="62">
        <f ca="1">IF('Fuel calcul'!$M$11&lt;40000-$B$1,'DATA Fuel Flow'!F14,
IF('Fuel calcul'!$M$11&lt;45000-$B$1,'DATA Fuel Flow'!R14,
IF('Fuel calcul'!$M$11&lt;50000-$B$1,'DATA Fuel Flow'!F99,
IF('Fuel calcul'!$M$11&lt;55000-$B$1,'DATA Fuel Flow'!R99,
IF('Fuel calcul'!$M$11&lt;60000-$B$1,'DATA Fuel Flow'!F184,
IF('Fuel calcul'!$M$11&lt;65000-$B$1,'DATA Fuel Flow'!R184,
IF('Fuel calcul'!$M$11&lt;70000-$B$1,'DATA Fuel Flow'!F269,
IF('Fuel calcul'!$M$11&lt;75000-$B$1,'DATA Fuel Flow'!R269,
IF('Fuel calcul'!$M$11&lt;80000-$B$1,'DATA Fuel Flow'!F354,
IF('Fuel calcul'!$M$11&lt;85000-$B$1,'DATA Fuel Flow'!R354,
"Trop chargé"
))))))))))</f>
        <v>9417</v>
      </c>
      <c r="F14" s="62">
        <f ca="1">IF('Fuel calcul'!$M$11&lt;40000-$B$1,'DATA Fuel Flow'!G14,
IF('Fuel calcul'!$M$11&lt;45000-$B$1,'DATA Fuel Flow'!S14,
IF('Fuel calcul'!$M$11&lt;50000-$B$1,'DATA Fuel Flow'!G99,
IF('Fuel calcul'!$M$11&lt;55000-$B$1,'DATA Fuel Flow'!S99,
IF('Fuel calcul'!$M$11&lt;60000-$B$1,'DATA Fuel Flow'!G184,
IF('Fuel calcul'!$M$11&lt;65000-$B$1,'DATA Fuel Flow'!S184,
IF('Fuel calcul'!$M$11&lt;70000-$B$1,'DATA Fuel Flow'!G269,
IF('Fuel calcul'!$M$11&lt;75000-$B$1,'DATA Fuel Flow'!S269,
IF('Fuel calcul'!$M$11&lt;80000-$B$1,'DATA Fuel Flow'!G354,
IF('Fuel calcul'!$M$11&lt;85000-$B$1,'DATA Fuel Flow'!S354,
"Trop chargé"
))))))))))</f>
        <v>9945</v>
      </c>
      <c r="G14" s="62">
        <f ca="1">IF('Fuel calcul'!$M$11&lt;40000-$B$1,'DATA Fuel Flow'!H14,
IF('Fuel calcul'!$M$11&lt;45000-$B$1,'DATA Fuel Flow'!T14,
IF('Fuel calcul'!$M$11&lt;50000-$B$1,'DATA Fuel Flow'!H99,
IF('Fuel calcul'!$M$11&lt;55000-$B$1,'DATA Fuel Flow'!T99,
IF('Fuel calcul'!$M$11&lt;60000-$B$1,'DATA Fuel Flow'!H184,
IF('Fuel calcul'!$M$11&lt;65000-$B$1,'DATA Fuel Flow'!T184,
IF('Fuel calcul'!$M$11&lt;70000-$B$1,'DATA Fuel Flow'!H269,
IF('Fuel calcul'!$M$11&lt;75000-$B$1,'DATA Fuel Flow'!T269,
IF('Fuel calcul'!$M$11&lt;80000-$B$1,'DATA Fuel Flow'!H354,
IF('Fuel calcul'!$M$11&lt;85000-$B$1,'DATA Fuel Flow'!T354,
"Trop chargé"
))))))))))</f>
        <v>10515</v>
      </c>
      <c r="H14" s="62">
        <f ca="1">IF('Fuel calcul'!$M$11&lt;40000-$B$1,'DATA Fuel Flow'!I14,
IF('Fuel calcul'!$M$11&lt;45000-$B$1,'DATA Fuel Flow'!U14,
IF('Fuel calcul'!$M$11&lt;50000-$B$1,'DATA Fuel Flow'!I99,
IF('Fuel calcul'!$M$11&lt;55000-$B$1,'DATA Fuel Flow'!U99,
IF('Fuel calcul'!$M$11&lt;60000-$B$1,'DATA Fuel Flow'!I184,
IF('Fuel calcul'!$M$11&lt;65000-$B$1,'DATA Fuel Flow'!U184,
IF('Fuel calcul'!$M$11&lt;70000-$B$1,'DATA Fuel Flow'!I269,
IF('Fuel calcul'!$M$11&lt;75000-$B$1,'DATA Fuel Flow'!U269,
IF('Fuel calcul'!$M$11&lt;80000-$B$1,'DATA Fuel Flow'!I354,
IF('Fuel calcul'!$M$11&lt;85000-$B$1,'DATA Fuel Flow'!U354,
"Trop chargé"
))))))))))</f>
        <v>11085</v>
      </c>
      <c r="I14" s="62">
        <f ca="1">IF('Fuel calcul'!$M$11&lt;40000-$B$1,'DATA Fuel Flow'!J14,
IF('Fuel calcul'!$M$11&lt;45000-$B$1,'DATA Fuel Flow'!V14,
IF('Fuel calcul'!$M$11&lt;50000-$B$1,'DATA Fuel Flow'!J99,
IF('Fuel calcul'!$M$11&lt;55000-$B$1,'DATA Fuel Flow'!V99,
IF('Fuel calcul'!$M$11&lt;60000-$B$1,'DATA Fuel Flow'!J184,
IF('Fuel calcul'!$M$11&lt;65000-$B$1,'DATA Fuel Flow'!V184,
IF('Fuel calcul'!$M$11&lt;70000-$B$1,'DATA Fuel Flow'!J269,
IF('Fuel calcul'!$M$11&lt;75000-$B$1,'DATA Fuel Flow'!V269,
IF('Fuel calcul'!$M$11&lt;80000-$B$1,'DATA Fuel Flow'!J354,
IF('Fuel calcul'!$M$11&lt;85000-$B$1,'DATA Fuel Flow'!V354,
"Trop chargé"
))))))))))</f>
        <v>11655</v>
      </c>
      <c r="J14" s="62">
        <f ca="1">IF('Fuel calcul'!$M$11&lt;40000-$B$1,'DATA Fuel Flow'!K14,
IF('Fuel calcul'!$M$11&lt;45000-$B$1,'DATA Fuel Flow'!W14,
IF('Fuel calcul'!$M$11&lt;50000-$B$1,'DATA Fuel Flow'!K99,
IF('Fuel calcul'!$M$11&lt;55000-$B$1,'DATA Fuel Flow'!W99,
IF('Fuel calcul'!$M$11&lt;60000-$B$1,'DATA Fuel Flow'!K184,
IF('Fuel calcul'!$M$11&lt;65000-$B$1,'DATA Fuel Flow'!W184,
IF('Fuel calcul'!$M$11&lt;70000-$B$1,'DATA Fuel Flow'!K269,
IF('Fuel calcul'!$M$11&lt;75000-$B$1,'DATA Fuel Flow'!W269,
IF('Fuel calcul'!$M$11&lt;80000-$B$1,'DATA Fuel Flow'!K354,
IF('Fuel calcul'!$M$11&lt;85000-$B$1,'DATA Fuel Flow'!W354,
"Trop chargé"
))))))))))</f>
        <v>12225</v>
      </c>
      <c r="K14" s="63">
        <f ca="1">IF('Fuel calcul'!$M$11&lt;40000-$B$1,'DATA Fuel Flow'!L14,
IF('Fuel calcul'!$M$11&lt;45000-$B$1,'DATA Fuel Flow'!X14,
IF('Fuel calcul'!$M$11&lt;50000-$B$1,'DATA Fuel Flow'!L99,
IF('Fuel calcul'!$M$11&lt;55000-$B$1,'DATA Fuel Flow'!X99,
IF('Fuel calcul'!$M$11&lt;60000-$B$1,'DATA Fuel Flow'!L184,
IF('Fuel calcul'!$M$11&lt;65000-$B$1,'DATA Fuel Flow'!X184,
IF('Fuel calcul'!$M$11&lt;70000-$B$1,'DATA Fuel Flow'!L269,
IF('Fuel calcul'!$M$11&lt;75000-$B$1,'DATA Fuel Flow'!X269,
IF('Fuel calcul'!$M$11&lt;80000-$B$1,'DATA Fuel Flow'!L354,
IF('Fuel calcul'!$M$11&lt;85000-$B$1,'DATA Fuel Flow'!X354,
"Trop chargé"
))))))))))</f>
        <v>12819</v>
      </c>
    </row>
    <row r="15" spans="1:11" ht="15.5" x14ac:dyDescent="0.35">
      <c r="A15" s="86">
        <v>5000</v>
      </c>
      <c r="B15" s="64">
        <v>400</v>
      </c>
      <c r="C15" s="65">
        <f ca="1">IF('Fuel calcul'!$M$11&lt;40000-$B$1,'DATA Fuel Flow'!D15,
IF('Fuel calcul'!$M$11&lt;45000-$B$1,'DATA Fuel Flow'!P15,
IF('Fuel calcul'!$M$11&lt;50000-$B$1,'DATA Fuel Flow'!D100,
IF('Fuel calcul'!$M$11&lt;55000-$B$1,'DATA Fuel Flow'!P100,
IF('Fuel calcul'!$M$11&lt;60000-$B$1,'DATA Fuel Flow'!D185,
IF('Fuel calcul'!$M$11&lt;65000-$B$1,'DATA Fuel Flow'!P185,
IF('Fuel calcul'!$M$11&lt;70000-$B$1,'DATA Fuel Flow'!D270,
IF('Fuel calcul'!$M$11&lt;75000-$B$1,'DATA Fuel Flow'!P270,
IF('Fuel calcul'!$M$11&lt;80000-$B$1,'DATA Fuel Flow'!D355,
IF('Fuel calcul'!$M$11&lt;85000-$B$1,'DATA Fuel Flow'!P355,
"Trop chargé"
))))))))))</f>
        <v>9051</v>
      </c>
      <c r="D15" s="65">
        <f ca="1">IF('Fuel calcul'!$M$11&lt;40000-$B$1,'DATA Fuel Flow'!E15,
IF('Fuel calcul'!$M$11&lt;45000-$B$1,'DATA Fuel Flow'!Q15,
IF('Fuel calcul'!$M$11&lt;50000-$B$1,'DATA Fuel Flow'!E100,
IF('Fuel calcul'!$M$11&lt;55000-$B$1,'DATA Fuel Flow'!Q100,
IF('Fuel calcul'!$M$11&lt;60000-$B$1,'DATA Fuel Flow'!E185,
IF('Fuel calcul'!$M$11&lt;65000-$B$1,'DATA Fuel Flow'!Q185,
IF('Fuel calcul'!$M$11&lt;70000-$B$1,'DATA Fuel Flow'!E270,
IF('Fuel calcul'!$M$11&lt;75000-$B$1,'DATA Fuel Flow'!Q270,
IF('Fuel calcul'!$M$11&lt;80000-$B$1,'DATA Fuel Flow'!E355,
IF('Fuel calcul'!$M$11&lt;85000-$B$1,'DATA Fuel Flow'!Q355,
"Trop chargé"
))))))))))</f>
        <v>9719</v>
      </c>
      <c r="E15" s="65">
        <f ca="1">IF('Fuel calcul'!$M$11&lt;40000-$B$1,'DATA Fuel Flow'!F15,
IF('Fuel calcul'!$M$11&lt;45000-$B$1,'DATA Fuel Flow'!R15,
IF('Fuel calcul'!$M$11&lt;50000-$B$1,'DATA Fuel Flow'!F100,
IF('Fuel calcul'!$M$11&lt;55000-$B$1,'DATA Fuel Flow'!R100,
IF('Fuel calcul'!$M$11&lt;60000-$B$1,'DATA Fuel Flow'!F185,
IF('Fuel calcul'!$M$11&lt;65000-$B$1,'DATA Fuel Flow'!R185,
IF('Fuel calcul'!$M$11&lt;70000-$B$1,'DATA Fuel Flow'!F270,
IF('Fuel calcul'!$M$11&lt;75000-$B$1,'DATA Fuel Flow'!R270,
IF('Fuel calcul'!$M$11&lt;80000-$B$1,'DATA Fuel Flow'!F355,
IF('Fuel calcul'!$M$11&lt;85000-$B$1,'DATA Fuel Flow'!R355,
"Trop chargé"
))))))))))</f>
        <v>10395</v>
      </c>
      <c r="F15" s="65">
        <f ca="1">IF('Fuel calcul'!$M$11&lt;40000-$B$1,'DATA Fuel Flow'!G15,
IF('Fuel calcul'!$M$11&lt;45000-$B$1,'DATA Fuel Flow'!S15,
IF('Fuel calcul'!$M$11&lt;50000-$B$1,'DATA Fuel Flow'!G100,
IF('Fuel calcul'!$M$11&lt;55000-$B$1,'DATA Fuel Flow'!S100,
IF('Fuel calcul'!$M$11&lt;60000-$B$1,'DATA Fuel Flow'!G185,
IF('Fuel calcul'!$M$11&lt;65000-$B$1,'DATA Fuel Flow'!S185,
IF('Fuel calcul'!$M$11&lt;70000-$B$1,'DATA Fuel Flow'!G270,
IF('Fuel calcul'!$M$11&lt;75000-$B$1,'DATA Fuel Flow'!S270,
IF('Fuel calcul'!$M$11&lt;80000-$B$1,'DATA Fuel Flow'!G355,
IF('Fuel calcul'!$M$11&lt;85000-$B$1,'DATA Fuel Flow'!S355,
"Trop chargé"
))))))))))</f>
        <v>11120</v>
      </c>
      <c r="G15" s="65">
        <f ca="1">IF('Fuel calcul'!$M$11&lt;40000-$B$1,'DATA Fuel Flow'!H15,
IF('Fuel calcul'!$M$11&lt;45000-$B$1,'DATA Fuel Flow'!T15,
IF('Fuel calcul'!$M$11&lt;50000-$B$1,'DATA Fuel Flow'!H100,
IF('Fuel calcul'!$M$11&lt;55000-$B$1,'DATA Fuel Flow'!T100,
IF('Fuel calcul'!$M$11&lt;60000-$B$1,'DATA Fuel Flow'!H185,
IF('Fuel calcul'!$M$11&lt;65000-$B$1,'DATA Fuel Flow'!T185,
IF('Fuel calcul'!$M$11&lt;70000-$B$1,'DATA Fuel Flow'!H270,
IF('Fuel calcul'!$M$11&lt;75000-$B$1,'DATA Fuel Flow'!T270,
IF('Fuel calcul'!$M$11&lt;80000-$B$1,'DATA Fuel Flow'!H355,
IF('Fuel calcul'!$M$11&lt;85000-$B$1,'DATA Fuel Flow'!T355,
"Trop chargé"
))))))))))</f>
        <v>11845</v>
      </c>
      <c r="H15" s="65">
        <f ca="1">IF('Fuel calcul'!$M$11&lt;40000-$B$1,'DATA Fuel Flow'!I15,
IF('Fuel calcul'!$M$11&lt;45000-$B$1,'DATA Fuel Flow'!U15,
IF('Fuel calcul'!$M$11&lt;50000-$B$1,'DATA Fuel Flow'!I100,
IF('Fuel calcul'!$M$11&lt;55000-$B$1,'DATA Fuel Flow'!U100,
IF('Fuel calcul'!$M$11&lt;60000-$B$1,'DATA Fuel Flow'!I185,
IF('Fuel calcul'!$M$11&lt;65000-$B$1,'DATA Fuel Flow'!U185,
IF('Fuel calcul'!$M$11&lt;70000-$B$1,'DATA Fuel Flow'!I270,
IF('Fuel calcul'!$M$11&lt;75000-$B$1,'DATA Fuel Flow'!U270,
IF('Fuel calcul'!$M$11&lt;80000-$B$1,'DATA Fuel Flow'!I355,
IF('Fuel calcul'!$M$11&lt;85000-$B$1,'DATA Fuel Flow'!U355,
"Trop chargé"
))))))))))</f>
        <v>12571</v>
      </c>
      <c r="I15" s="65">
        <f ca="1">IF('Fuel calcul'!$M$11&lt;40000-$B$1,'DATA Fuel Flow'!J15,
IF('Fuel calcul'!$M$11&lt;45000-$B$1,'DATA Fuel Flow'!V15,
IF('Fuel calcul'!$M$11&lt;50000-$B$1,'DATA Fuel Flow'!J100,
IF('Fuel calcul'!$M$11&lt;55000-$B$1,'DATA Fuel Flow'!V100,
IF('Fuel calcul'!$M$11&lt;60000-$B$1,'DATA Fuel Flow'!J185,
IF('Fuel calcul'!$M$11&lt;65000-$B$1,'DATA Fuel Flow'!V185,
IF('Fuel calcul'!$M$11&lt;70000-$B$1,'DATA Fuel Flow'!J270,
IF('Fuel calcul'!$M$11&lt;75000-$B$1,'DATA Fuel Flow'!V270,
IF('Fuel calcul'!$M$11&lt;80000-$B$1,'DATA Fuel Flow'!J355,
IF('Fuel calcul'!$M$11&lt;85000-$B$1,'DATA Fuel Flow'!V355,
"Trop chargé"
))))))))))</f>
        <v>13323</v>
      </c>
      <c r="J15" s="65">
        <f ca="1">IF('Fuel calcul'!$M$11&lt;40000-$B$1,'DATA Fuel Flow'!K15,
IF('Fuel calcul'!$M$11&lt;45000-$B$1,'DATA Fuel Flow'!W15,
IF('Fuel calcul'!$M$11&lt;50000-$B$1,'DATA Fuel Flow'!K100,
IF('Fuel calcul'!$M$11&lt;55000-$B$1,'DATA Fuel Flow'!W100,
IF('Fuel calcul'!$M$11&lt;60000-$B$1,'DATA Fuel Flow'!K185,
IF('Fuel calcul'!$M$11&lt;65000-$B$1,'DATA Fuel Flow'!W185,
IF('Fuel calcul'!$M$11&lt;70000-$B$1,'DATA Fuel Flow'!K270,
IF('Fuel calcul'!$M$11&lt;75000-$B$1,'DATA Fuel Flow'!W270,
IF('Fuel calcul'!$M$11&lt;80000-$B$1,'DATA Fuel Flow'!K355,
IF('Fuel calcul'!$M$11&lt;85000-$B$1,'DATA Fuel Flow'!W355,
"Trop chargé"
))))))))))</f>
        <v>14093</v>
      </c>
      <c r="K15" s="66">
        <f ca="1">IF('Fuel calcul'!$M$11&lt;40000-$B$1,'DATA Fuel Flow'!L15,
IF('Fuel calcul'!$M$11&lt;45000-$B$1,'DATA Fuel Flow'!X15,
IF('Fuel calcul'!$M$11&lt;50000-$B$1,'DATA Fuel Flow'!L100,
IF('Fuel calcul'!$M$11&lt;55000-$B$1,'DATA Fuel Flow'!X100,
IF('Fuel calcul'!$M$11&lt;60000-$B$1,'DATA Fuel Flow'!L185,
IF('Fuel calcul'!$M$11&lt;65000-$B$1,'DATA Fuel Flow'!X185,
IF('Fuel calcul'!$M$11&lt;70000-$B$1,'DATA Fuel Flow'!L270,
IF('Fuel calcul'!$M$11&lt;75000-$B$1,'DATA Fuel Flow'!X270,
IF('Fuel calcul'!$M$11&lt;80000-$B$1,'DATA Fuel Flow'!L355,
IF('Fuel calcul'!$M$11&lt;85000-$B$1,'DATA Fuel Flow'!X355,
"Trop chargé"
))))))))))</f>
        <v>14862</v>
      </c>
    </row>
    <row r="16" spans="1:11" ht="15.5" x14ac:dyDescent="0.35">
      <c r="A16" s="86">
        <v>5000</v>
      </c>
      <c r="B16" s="64">
        <v>440</v>
      </c>
      <c r="C16" s="65">
        <f ca="1">IF('Fuel calcul'!$M$11&lt;40000-$B$1,'DATA Fuel Flow'!D16,
IF('Fuel calcul'!$M$11&lt;45000-$B$1,'DATA Fuel Flow'!P16,
IF('Fuel calcul'!$M$11&lt;50000-$B$1,'DATA Fuel Flow'!D101,
IF('Fuel calcul'!$M$11&lt;55000-$B$1,'DATA Fuel Flow'!P101,
IF('Fuel calcul'!$M$11&lt;60000-$B$1,'DATA Fuel Flow'!D186,
IF('Fuel calcul'!$M$11&lt;65000-$B$1,'DATA Fuel Flow'!P186,
IF('Fuel calcul'!$M$11&lt;70000-$B$1,'DATA Fuel Flow'!D271,
IF('Fuel calcul'!$M$11&lt;75000-$B$1,'DATA Fuel Flow'!P271,
IF('Fuel calcul'!$M$11&lt;80000-$B$1,'DATA Fuel Flow'!D356,
IF('Fuel calcul'!$M$11&lt;85000-$B$1,'DATA Fuel Flow'!P356,
"Trop chargé"
))))))))))</f>
        <v>10044</v>
      </c>
      <c r="D16" s="65">
        <f ca="1">IF('Fuel calcul'!$M$11&lt;40000-$B$1,'DATA Fuel Flow'!E16,
IF('Fuel calcul'!$M$11&lt;45000-$B$1,'DATA Fuel Flow'!Q16,
IF('Fuel calcul'!$M$11&lt;50000-$B$1,'DATA Fuel Flow'!E101,
IF('Fuel calcul'!$M$11&lt;55000-$B$1,'DATA Fuel Flow'!Q101,
IF('Fuel calcul'!$M$11&lt;60000-$B$1,'DATA Fuel Flow'!E186,
IF('Fuel calcul'!$M$11&lt;65000-$B$1,'DATA Fuel Flow'!Q186,
IF('Fuel calcul'!$M$11&lt;70000-$B$1,'DATA Fuel Flow'!E271,
IF('Fuel calcul'!$M$11&lt;75000-$B$1,'DATA Fuel Flow'!Q271,
IF('Fuel calcul'!$M$11&lt;80000-$B$1,'DATA Fuel Flow'!E356,
IF('Fuel calcul'!$M$11&lt;85000-$B$1,'DATA Fuel Flow'!Q356,
"Trop chargé"
))))))))))</f>
        <v>10910</v>
      </c>
      <c r="E16" s="65">
        <f ca="1">IF('Fuel calcul'!$M$11&lt;40000-$B$1,'DATA Fuel Flow'!F16,
IF('Fuel calcul'!$M$11&lt;45000-$B$1,'DATA Fuel Flow'!R16,
IF('Fuel calcul'!$M$11&lt;50000-$B$1,'DATA Fuel Flow'!F101,
IF('Fuel calcul'!$M$11&lt;55000-$B$1,'DATA Fuel Flow'!R101,
IF('Fuel calcul'!$M$11&lt;60000-$B$1,'DATA Fuel Flow'!F186,
IF('Fuel calcul'!$M$11&lt;65000-$B$1,'DATA Fuel Flow'!R186,
IF('Fuel calcul'!$M$11&lt;70000-$B$1,'DATA Fuel Flow'!F271,
IF('Fuel calcul'!$M$11&lt;75000-$B$1,'DATA Fuel Flow'!R271,
IF('Fuel calcul'!$M$11&lt;80000-$B$1,'DATA Fuel Flow'!F356,
IF('Fuel calcul'!$M$11&lt;85000-$B$1,'DATA Fuel Flow'!R356,
"Trop chargé"
))))))))))</f>
        <v>11828</v>
      </c>
      <c r="F16" s="65">
        <f ca="1">IF('Fuel calcul'!$M$11&lt;40000-$B$1,'DATA Fuel Flow'!G16,
IF('Fuel calcul'!$M$11&lt;45000-$B$1,'DATA Fuel Flow'!S16,
IF('Fuel calcul'!$M$11&lt;50000-$B$1,'DATA Fuel Flow'!G101,
IF('Fuel calcul'!$M$11&lt;55000-$B$1,'DATA Fuel Flow'!S101,
IF('Fuel calcul'!$M$11&lt;60000-$B$1,'DATA Fuel Flow'!G186,
IF('Fuel calcul'!$M$11&lt;65000-$B$1,'DATA Fuel Flow'!S186,
IF('Fuel calcul'!$M$11&lt;70000-$B$1,'DATA Fuel Flow'!G271,
IF('Fuel calcul'!$M$11&lt;75000-$B$1,'DATA Fuel Flow'!S271,
IF('Fuel calcul'!$M$11&lt;80000-$B$1,'DATA Fuel Flow'!G356,
IF('Fuel calcul'!$M$11&lt;85000-$B$1,'DATA Fuel Flow'!S356,
"Trop chargé"
))))))))))</f>
        <v>12747</v>
      </c>
      <c r="G16" s="65">
        <f ca="1">IF('Fuel calcul'!$M$11&lt;40000-$B$1,'DATA Fuel Flow'!H16,
IF('Fuel calcul'!$M$11&lt;45000-$B$1,'DATA Fuel Flow'!T16,
IF('Fuel calcul'!$M$11&lt;50000-$B$1,'DATA Fuel Flow'!H101,
IF('Fuel calcul'!$M$11&lt;55000-$B$1,'DATA Fuel Flow'!T101,
IF('Fuel calcul'!$M$11&lt;60000-$B$1,'DATA Fuel Flow'!H186,
IF('Fuel calcul'!$M$11&lt;65000-$B$1,'DATA Fuel Flow'!T186,
IF('Fuel calcul'!$M$11&lt;70000-$B$1,'DATA Fuel Flow'!H271,
IF('Fuel calcul'!$M$11&lt;75000-$B$1,'DATA Fuel Flow'!T271,
IF('Fuel calcul'!$M$11&lt;80000-$B$1,'DATA Fuel Flow'!H356,
IF('Fuel calcul'!$M$11&lt;85000-$B$1,'DATA Fuel Flow'!T356,
"Trop chargé"
))))))))))</f>
        <v>13687</v>
      </c>
      <c r="H16" s="65">
        <f ca="1">IF('Fuel calcul'!$M$11&lt;40000-$B$1,'DATA Fuel Flow'!I16,
IF('Fuel calcul'!$M$11&lt;45000-$B$1,'DATA Fuel Flow'!U16,
IF('Fuel calcul'!$M$11&lt;50000-$B$1,'DATA Fuel Flow'!I101,
IF('Fuel calcul'!$M$11&lt;55000-$B$1,'DATA Fuel Flow'!U101,
IF('Fuel calcul'!$M$11&lt;60000-$B$1,'DATA Fuel Flow'!I186,
IF('Fuel calcul'!$M$11&lt;65000-$B$1,'DATA Fuel Flow'!U186,
IF('Fuel calcul'!$M$11&lt;70000-$B$1,'DATA Fuel Flow'!I271,
IF('Fuel calcul'!$M$11&lt;75000-$B$1,'DATA Fuel Flow'!U271,
IF('Fuel calcul'!$M$11&lt;80000-$B$1,'DATA Fuel Flow'!I356,
IF('Fuel calcul'!$M$11&lt;85000-$B$1,'DATA Fuel Flow'!U356,
"Trop chargé"
))))))))))</f>
        <v>14663</v>
      </c>
      <c r="I16" s="65">
        <f ca="1">IF('Fuel calcul'!$M$11&lt;40000-$B$1,'DATA Fuel Flow'!J16,
IF('Fuel calcul'!$M$11&lt;45000-$B$1,'DATA Fuel Flow'!V16,
IF('Fuel calcul'!$M$11&lt;50000-$B$1,'DATA Fuel Flow'!J101,
IF('Fuel calcul'!$M$11&lt;55000-$B$1,'DATA Fuel Flow'!V101,
IF('Fuel calcul'!$M$11&lt;60000-$B$1,'DATA Fuel Flow'!J186,
IF('Fuel calcul'!$M$11&lt;65000-$B$1,'DATA Fuel Flow'!V186,
IF('Fuel calcul'!$M$11&lt;70000-$B$1,'DATA Fuel Flow'!J271,
IF('Fuel calcul'!$M$11&lt;75000-$B$1,'DATA Fuel Flow'!V271,
IF('Fuel calcul'!$M$11&lt;80000-$B$1,'DATA Fuel Flow'!J356,
IF('Fuel calcul'!$M$11&lt;85000-$B$1,'DATA Fuel Flow'!V356,
"Trop chargé"
))))))))))</f>
        <v>15639</v>
      </c>
      <c r="J16" s="65">
        <f ca="1">IF('Fuel calcul'!$M$11&lt;40000-$B$1,'DATA Fuel Flow'!K16,
IF('Fuel calcul'!$M$11&lt;45000-$B$1,'DATA Fuel Flow'!W16,
IF('Fuel calcul'!$M$11&lt;50000-$B$1,'DATA Fuel Flow'!K101,
IF('Fuel calcul'!$M$11&lt;55000-$B$1,'DATA Fuel Flow'!W101,
IF('Fuel calcul'!$M$11&lt;60000-$B$1,'DATA Fuel Flow'!K186,
IF('Fuel calcul'!$M$11&lt;65000-$B$1,'DATA Fuel Flow'!W186,
IF('Fuel calcul'!$M$11&lt;70000-$B$1,'DATA Fuel Flow'!K271,
IF('Fuel calcul'!$M$11&lt;75000-$B$1,'DATA Fuel Flow'!W271,
IF('Fuel calcul'!$M$11&lt;80000-$B$1,'DATA Fuel Flow'!K356,
IF('Fuel calcul'!$M$11&lt;85000-$B$1,'DATA Fuel Flow'!W356,
"Trop chargé"
))))))))))</f>
        <v>16839</v>
      </c>
      <c r="K16" s="66">
        <f ca="1">IF('Fuel calcul'!$M$11&lt;40000-$B$1,'DATA Fuel Flow'!L16,
IF('Fuel calcul'!$M$11&lt;45000-$B$1,'DATA Fuel Flow'!X16,
IF('Fuel calcul'!$M$11&lt;50000-$B$1,'DATA Fuel Flow'!L101,
IF('Fuel calcul'!$M$11&lt;55000-$B$1,'DATA Fuel Flow'!X101,
IF('Fuel calcul'!$M$11&lt;60000-$B$1,'DATA Fuel Flow'!L186,
IF('Fuel calcul'!$M$11&lt;65000-$B$1,'DATA Fuel Flow'!X186,
IF('Fuel calcul'!$M$11&lt;70000-$B$1,'DATA Fuel Flow'!L271,
IF('Fuel calcul'!$M$11&lt;75000-$B$1,'DATA Fuel Flow'!X271,
IF('Fuel calcul'!$M$11&lt;80000-$B$1,'DATA Fuel Flow'!L356,
IF('Fuel calcul'!$M$11&lt;85000-$B$1,'DATA Fuel Flow'!X356,
"Trop chargé"
))))))))))</f>
        <v>17854</v>
      </c>
    </row>
    <row r="17" spans="1:11" ht="15.5" x14ac:dyDescent="0.35">
      <c r="A17" s="86">
        <v>5000</v>
      </c>
      <c r="B17" s="64">
        <v>480</v>
      </c>
      <c r="C17" s="65">
        <f ca="1">IF('Fuel calcul'!$M$11&lt;40000-$B$1,'DATA Fuel Flow'!D17,
IF('Fuel calcul'!$M$11&lt;45000-$B$1,'DATA Fuel Flow'!P17,
IF('Fuel calcul'!$M$11&lt;50000-$B$1,'DATA Fuel Flow'!D102,
IF('Fuel calcul'!$M$11&lt;55000-$B$1,'DATA Fuel Flow'!P102,
IF('Fuel calcul'!$M$11&lt;60000-$B$1,'DATA Fuel Flow'!D187,
IF('Fuel calcul'!$M$11&lt;65000-$B$1,'DATA Fuel Flow'!P187,
IF('Fuel calcul'!$M$11&lt;70000-$B$1,'DATA Fuel Flow'!D272,
IF('Fuel calcul'!$M$11&lt;75000-$B$1,'DATA Fuel Flow'!P272,
IF('Fuel calcul'!$M$11&lt;80000-$B$1,'DATA Fuel Flow'!D357,
IF('Fuel calcul'!$M$11&lt;85000-$B$1,'DATA Fuel Flow'!P357,
"Trop chargé"
))))))))))</f>
        <v>11248</v>
      </c>
      <c r="D17" s="65">
        <f ca="1">IF('Fuel calcul'!$M$11&lt;40000-$B$1,'DATA Fuel Flow'!E17,
IF('Fuel calcul'!$M$11&lt;45000-$B$1,'DATA Fuel Flow'!Q17,
IF('Fuel calcul'!$M$11&lt;50000-$B$1,'DATA Fuel Flow'!E102,
IF('Fuel calcul'!$M$11&lt;55000-$B$1,'DATA Fuel Flow'!Q102,
IF('Fuel calcul'!$M$11&lt;60000-$B$1,'DATA Fuel Flow'!E187,
IF('Fuel calcul'!$M$11&lt;65000-$B$1,'DATA Fuel Flow'!Q187,
IF('Fuel calcul'!$M$11&lt;70000-$B$1,'DATA Fuel Flow'!E272,
IF('Fuel calcul'!$M$11&lt;75000-$B$1,'DATA Fuel Flow'!Q272,
IF('Fuel calcul'!$M$11&lt;80000-$B$1,'DATA Fuel Flow'!E357,
IF('Fuel calcul'!$M$11&lt;85000-$B$1,'DATA Fuel Flow'!Q357,
"Trop chargé"
))))))))))</f>
        <v>12406</v>
      </c>
      <c r="E17" s="65">
        <f ca="1">IF('Fuel calcul'!$M$11&lt;40000-$B$1,'DATA Fuel Flow'!F17,
IF('Fuel calcul'!$M$11&lt;45000-$B$1,'DATA Fuel Flow'!R17,
IF('Fuel calcul'!$M$11&lt;50000-$B$1,'DATA Fuel Flow'!F102,
IF('Fuel calcul'!$M$11&lt;55000-$B$1,'DATA Fuel Flow'!R102,
IF('Fuel calcul'!$M$11&lt;60000-$B$1,'DATA Fuel Flow'!F187,
IF('Fuel calcul'!$M$11&lt;65000-$B$1,'DATA Fuel Flow'!R187,
IF('Fuel calcul'!$M$11&lt;70000-$B$1,'DATA Fuel Flow'!F272,
IF('Fuel calcul'!$M$11&lt;75000-$B$1,'DATA Fuel Flow'!R272,
IF('Fuel calcul'!$M$11&lt;80000-$B$1,'DATA Fuel Flow'!F357,
IF('Fuel calcul'!$M$11&lt;85000-$B$1,'DATA Fuel Flow'!R357,
"Trop chargé"
))))))))))</f>
        <v>13565</v>
      </c>
      <c r="F17" s="65">
        <f ca="1">IF('Fuel calcul'!$M$11&lt;40000-$B$1,'DATA Fuel Flow'!G17,
IF('Fuel calcul'!$M$11&lt;45000-$B$1,'DATA Fuel Flow'!S17,
IF('Fuel calcul'!$M$11&lt;50000-$B$1,'DATA Fuel Flow'!G102,
IF('Fuel calcul'!$M$11&lt;55000-$B$1,'DATA Fuel Flow'!S102,
IF('Fuel calcul'!$M$11&lt;60000-$B$1,'DATA Fuel Flow'!G187,
IF('Fuel calcul'!$M$11&lt;65000-$B$1,'DATA Fuel Flow'!S187,
IF('Fuel calcul'!$M$11&lt;70000-$B$1,'DATA Fuel Flow'!G272,
IF('Fuel calcul'!$M$11&lt;75000-$B$1,'DATA Fuel Flow'!S272,
IF('Fuel calcul'!$M$11&lt;80000-$B$1,'DATA Fuel Flow'!G357,
IF('Fuel calcul'!$M$11&lt;85000-$B$1,'DATA Fuel Flow'!S357,
"Trop chargé"
))))))))))</f>
        <v>14784</v>
      </c>
      <c r="G17" s="65">
        <f ca="1">IF('Fuel calcul'!$M$11&lt;40000-$B$1,'DATA Fuel Flow'!H17,
IF('Fuel calcul'!$M$11&lt;45000-$B$1,'DATA Fuel Flow'!T17,
IF('Fuel calcul'!$M$11&lt;50000-$B$1,'DATA Fuel Flow'!H102,
IF('Fuel calcul'!$M$11&lt;55000-$B$1,'DATA Fuel Flow'!T102,
IF('Fuel calcul'!$M$11&lt;60000-$B$1,'DATA Fuel Flow'!H187,
IF('Fuel calcul'!$M$11&lt;65000-$B$1,'DATA Fuel Flow'!T187,
IF('Fuel calcul'!$M$11&lt;70000-$B$1,'DATA Fuel Flow'!H272,
IF('Fuel calcul'!$M$11&lt;75000-$B$1,'DATA Fuel Flow'!T272,
IF('Fuel calcul'!$M$11&lt;80000-$B$1,'DATA Fuel Flow'!H357,
IF('Fuel calcul'!$M$11&lt;85000-$B$1,'DATA Fuel Flow'!T357,
"Trop chargé"
))))))))))</f>
        <v>16017</v>
      </c>
      <c r="H17" s="65">
        <f ca="1">IF('Fuel calcul'!$M$11&lt;40000-$B$1,'DATA Fuel Flow'!I17,
IF('Fuel calcul'!$M$11&lt;45000-$B$1,'DATA Fuel Flow'!U17,
IF('Fuel calcul'!$M$11&lt;50000-$B$1,'DATA Fuel Flow'!I102,
IF('Fuel calcul'!$M$11&lt;55000-$B$1,'DATA Fuel Flow'!U102,
IF('Fuel calcul'!$M$11&lt;60000-$B$1,'DATA Fuel Flow'!I187,
IF('Fuel calcul'!$M$11&lt;65000-$B$1,'DATA Fuel Flow'!U187,
IF('Fuel calcul'!$M$11&lt;70000-$B$1,'DATA Fuel Flow'!I272,
IF('Fuel calcul'!$M$11&lt;75000-$B$1,'DATA Fuel Flow'!U272,
IF('Fuel calcul'!$M$11&lt;80000-$B$1,'DATA Fuel Flow'!I357,
IF('Fuel calcul'!$M$11&lt;85000-$B$1,'DATA Fuel Flow'!U357,
"Trop chargé"
))))))))))</f>
        <v>17287</v>
      </c>
      <c r="I17" s="65">
        <f ca="1">IF('Fuel calcul'!$M$11&lt;40000-$B$1,'DATA Fuel Flow'!J17,
IF('Fuel calcul'!$M$11&lt;45000-$B$1,'DATA Fuel Flow'!V17,
IF('Fuel calcul'!$M$11&lt;50000-$B$1,'DATA Fuel Flow'!J102,
IF('Fuel calcul'!$M$11&lt;55000-$B$1,'DATA Fuel Flow'!V102,
IF('Fuel calcul'!$M$11&lt;60000-$B$1,'DATA Fuel Flow'!J187,
IF('Fuel calcul'!$M$11&lt;65000-$B$1,'DATA Fuel Flow'!V187,
IF('Fuel calcul'!$M$11&lt;70000-$B$1,'DATA Fuel Flow'!J272,
IF('Fuel calcul'!$M$11&lt;75000-$B$1,'DATA Fuel Flow'!V272,
IF('Fuel calcul'!$M$11&lt;80000-$B$1,'DATA Fuel Flow'!J357,
IF('Fuel calcul'!$M$11&lt;85000-$B$1,'DATA Fuel Flow'!V357,
"Trop chargé"
))))))))))</f>
        <v>18579</v>
      </c>
      <c r="J17" s="65">
        <f ca="1">IF('Fuel calcul'!$M$11&lt;40000-$B$1,'DATA Fuel Flow'!K17,
IF('Fuel calcul'!$M$11&lt;45000-$B$1,'DATA Fuel Flow'!W17,
IF('Fuel calcul'!$M$11&lt;50000-$B$1,'DATA Fuel Flow'!K102,
IF('Fuel calcul'!$M$11&lt;55000-$B$1,'DATA Fuel Flow'!W102,
IF('Fuel calcul'!$M$11&lt;60000-$B$1,'DATA Fuel Flow'!K187,
IF('Fuel calcul'!$M$11&lt;65000-$B$1,'DATA Fuel Flow'!W187,
IF('Fuel calcul'!$M$11&lt;70000-$B$1,'DATA Fuel Flow'!K272,
IF('Fuel calcul'!$M$11&lt;75000-$B$1,'DATA Fuel Flow'!W272,
IF('Fuel calcul'!$M$11&lt;80000-$B$1,'DATA Fuel Flow'!K357,
IF('Fuel calcul'!$M$11&lt;85000-$B$1,'DATA Fuel Flow'!W357,
"Trop chargé"
))))))))))</f>
        <v>19948</v>
      </c>
      <c r="K17" s="66">
        <f ca="1">IF('Fuel calcul'!$M$11&lt;40000-$B$1,'DATA Fuel Flow'!L17,
IF('Fuel calcul'!$M$11&lt;45000-$B$1,'DATA Fuel Flow'!X17,
IF('Fuel calcul'!$M$11&lt;50000-$B$1,'DATA Fuel Flow'!L102,
IF('Fuel calcul'!$M$11&lt;55000-$B$1,'DATA Fuel Flow'!X102,
IF('Fuel calcul'!$M$11&lt;60000-$B$1,'DATA Fuel Flow'!L187,
IF('Fuel calcul'!$M$11&lt;65000-$B$1,'DATA Fuel Flow'!X187,
IF('Fuel calcul'!$M$11&lt;70000-$B$1,'DATA Fuel Flow'!L272,
IF('Fuel calcul'!$M$11&lt;75000-$B$1,'DATA Fuel Flow'!X272,
IF('Fuel calcul'!$M$11&lt;80000-$B$1,'DATA Fuel Flow'!L357,
IF('Fuel calcul'!$M$11&lt;85000-$B$1,'DATA Fuel Flow'!X357,
"Trop chargé"
))))))))))</f>
        <v>21421</v>
      </c>
    </row>
    <row r="18" spans="1:11" ht="15.5" x14ac:dyDescent="0.35">
      <c r="A18" s="86">
        <v>5000</v>
      </c>
      <c r="B18" s="64">
        <v>520</v>
      </c>
      <c r="C18" s="65">
        <f ca="1">IF('Fuel calcul'!$M$11&lt;40000-$B$1,'DATA Fuel Flow'!D18,
IF('Fuel calcul'!$M$11&lt;45000-$B$1,'DATA Fuel Flow'!P18,
IF('Fuel calcul'!$M$11&lt;50000-$B$1,'DATA Fuel Flow'!D103,
IF('Fuel calcul'!$M$11&lt;55000-$B$1,'DATA Fuel Flow'!P103,
IF('Fuel calcul'!$M$11&lt;60000-$B$1,'DATA Fuel Flow'!D188,
IF('Fuel calcul'!$M$11&lt;65000-$B$1,'DATA Fuel Flow'!P188,
IF('Fuel calcul'!$M$11&lt;70000-$B$1,'DATA Fuel Flow'!D273,
IF('Fuel calcul'!$M$11&lt;75000-$B$1,'DATA Fuel Flow'!P273,
IF('Fuel calcul'!$M$11&lt;80000-$B$1,'DATA Fuel Flow'!D358,
IF('Fuel calcul'!$M$11&lt;85000-$B$1,'DATA Fuel Flow'!P358,
"Trop chargé"
))))))))))</f>
        <v>12773</v>
      </c>
      <c r="D18" s="65">
        <f ca="1">IF('Fuel calcul'!$M$11&lt;40000-$B$1,'DATA Fuel Flow'!E18,
IF('Fuel calcul'!$M$11&lt;45000-$B$1,'DATA Fuel Flow'!Q18,
IF('Fuel calcul'!$M$11&lt;50000-$B$1,'DATA Fuel Flow'!E103,
IF('Fuel calcul'!$M$11&lt;55000-$B$1,'DATA Fuel Flow'!Q103,
IF('Fuel calcul'!$M$11&lt;60000-$B$1,'DATA Fuel Flow'!E188,
IF('Fuel calcul'!$M$11&lt;65000-$B$1,'DATA Fuel Flow'!Q188,
IF('Fuel calcul'!$M$11&lt;70000-$B$1,'DATA Fuel Flow'!E273,
IF('Fuel calcul'!$M$11&lt;75000-$B$1,'DATA Fuel Flow'!Q273,
IF('Fuel calcul'!$M$11&lt;80000-$B$1,'DATA Fuel Flow'!E358,
IF('Fuel calcul'!$M$11&lt;85000-$B$1,'DATA Fuel Flow'!Q358,
"Trop chargé"
))))))))))</f>
        <v>14221</v>
      </c>
      <c r="E18" s="65">
        <f ca="1">IF('Fuel calcul'!$M$11&lt;40000-$B$1,'DATA Fuel Flow'!F18,
IF('Fuel calcul'!$M$11&lt;45000-$B$1,'DATA Fuel Flow'!R18,
IF('Fuel calcul'!$M$11&lt;50000-$B$1,'DATA Fuel Flow'!F103,
IF('Fuel calcul'!$M$11&lt;55000-$B$1,'DATA Fuel Flow'!R103,
IF('Fuel calcul'!$M$11&lt;60000-$B$1,'DATA Fuel Flow'!F188,
IF('Fuel calcul'!$M$11&lt;65000-$B$1,'DATA Fuel Flow'!R188,
IF('Fuel calcul'!$M$11&lt;70000-$B$1,'DATA Fuel Flow'!F273,
IF('Fuel calcul'!$M$11&lt;75000-$B$1,'DATA Fuel Flow'!R273,
IF('Fuel calcul'!$M$11&lt;80000-$B$1,'DATA Fuel Flow'!F358,
IF('Fuel calcul'!$M$11&lt;85000-$B$1,'DATA Fuel Flow'!R358,
"Trop chargé"
))))))))))</f>
        <v>15764</v>
      </c>
      <c r="F18" s="65">
        <f ca="1">IF('Fuel calcul'!$M$11&lt;40000-$B$1,'DATA Fuel Flow'!G18,
IF('Fuel calcul'!$M$11&lt;45000-$B$1,'DATA Fuel Flow'!S18,
IF('Fuel calcul'!$M$11&lt;50000-$B$1,'DATA Fuel Flow'!G103,
IF('Fuel calcul'!$M$11&lt;55000-$B$1,'DATA Fuel Flow'!S103,
IF('Fuel calcul'!$M$11&lt;60000-$B$1,'DATA Fuel Flow'!G188,
IF('Fuel calcul'!$M$11&lt;65000-$B$1,'DATA Fuel Flow'!S188,
IF('Fuel calcul'!$M$11&lt;70000-$B$1,'DATA Fuel Flow'!G273,
IF('Fuel calcul'!$M$11&lt;75000-$B$1,'DATA Fuel Flow'!S273,
IF('Fuel calcul'!$M$11&lt;80000-$B$1,'DATA Fuel Flow'!G358,
IF('Fuel calcul'!$M$11&lt;85000-$B$1,'DATA Fuel Flow'!S358,
"Trop chargé"
))))))))))</f>
        <v>17328</v>
      </c>
      <c r="G18" s="65">
        <f ca="1">IF('Fuel calcul'!$M$11&lt;40000-$B$1,'DATA Fuel Flow'!H18,
IF('Fuel calcul'!$M$11&lt;45000-$B$1,'DATA Fuel Flow'!T18,
IF('Fuel calcul'!$M$11&lt;50000-$B$1,'DATA Fuel Flow'!H103,
IF('Fuel calcul'!$M$11&lt;55000-$B$1,'DATA Fuel Flow'!T103,
IF('Fuel calcul'!$M$11&lt;60000-$B$1,'DATA Fuel Flow'!H188,
IF('Fuel calcul'!$M$11&lt;65000-$B$1,'DATA Fuel Flow'!T188,
IF('Fuel calcul'!$M$11&lt;70000-$B$1,'DATA Fuel Flow'!H273,
IF('Fuel calcul'!$M$11&lt;75000-$B$1,'DATA Fuel Flow'!T273,
IF('Fuel calcul'!$M$11&lt;80000-$B$1,'DATA Fuel Flow'!H358,
IF('Fuel calcul'!$M$11&lt;85000-$B$1,'DATA Fuel Flow'!T358,
"Trop chargé"
))))))))))</f>
        <v>18957</v>
      </c>
      <c r="H18" s="65">
        <f ca="1">IF('Fuel calcul'!$M$11&lt;40000-$B$1,'DATA Fuel Flow'!I18,
IF('Fuel calcul'!$M$11&lt;45000-$B$1,'DATA Fuel Flow'!U18,
IF('Fuel calcul'!$M$11&lt;50000-$B$1,'DATA Fuel Flow'!I103,
IF('Fuel calcul'!$M$11&lt;55000-$B$1,'DATA Fuel Flow'!U103,
IF('Fuel calcul'!$M$11&lt;60000-$B$1,'DATA Fuel Flow'!I188,
IF('Fuel calcul'!$M$11&lt;65000-$B$1,'DATA Fuel Flow'!U188,
IF('Fuel calcul'!$M$11&lt;70000-$B$1,'DATA Fuel Flow'!I273,
IF('Fuel calcul'!$M$11&lt;75000-$B$1,'DATA Fuel Flow'!U273,
IF('Fuel calcul'!$M$11&lt;80000-$B$1,'DATA Fuel Flow'!I358,
IF('Fuel calcul'!$M$11&lt;85000-$B$1,'DATA Fuel Flow'!U358,
"Trop chargé"
))))))))))</f>
        <v>20681</v>
      </c>
      <c r="I18" s="65">
        <f ca="1">IF('Fuel calcul'!$M$11&lt;40000-$B$1,'DATA Fuel Flow'!J18,
IF('Fuel calcul'!$M$11&lt;45000-$B$1,'DATA Fuel Flow'!V18,
IF('Fuel calcul'!$M$11&lt;50000-$B$1,'DATA Fuel Flow'!J103,
IF('Fuel calcul'!$M$11&lt;55000-$B$1,'DATA Fuel Flow'!V103,
IF('Fuel calcul'!$M$11&lt;60000-$B$1,'DATA Fuel Flow'!J188,
IF('Fuel calcul'!$M$11&lt;65000-$B$1,'DATA Fuel Flow'!V188,
IF('Fuel calcul'!$M$11&lt;70000-$B$1,'DATA Fuel Flow'!J273,
IF('Fuel calcul'!$M$11&lt;75000-$B$1,'DATA Fuel Flow'!V273,
IF('Fuel calcul'!$M$11&lt;80000-$B$1,'DATA Fuel Flow'!J358,
IF('Fuel calcul'!$M$11&lt;85000-$B$1,'DATA Fuel Flow'!V358,
"Trop chargé"
))))))))))</f>
        <v>22509</v>
      </c>
      <c r="J18" s="65">
        <f ca="1">IF('Fuel calcul'!$M$11&lt;40000-$B$1,'DATA Fuel Flow'!K18,
IF('Fuel calcul'!$M$11&lt;45000-$B$1,'DATA Fuel Flow'!W18,
IF('Fuel calcul'!$M$11&lt;50000-$B$1,'DATA Fuel Flow'!K103,
IF('Fuel calcul'!$M$11&lt;55000-$B$1,'DATA Fuel Flow'!W103,
IF('Fuel calcul'!$M$11&lt;60000-$B$1,'DATA Fuel Flow'!K188,
IF('Fuel calcul'!$M$11&lt;65000-$B$1,'DATA Fuel Flow'!W188,
IF('Fuel calcul'!$M$11&lt;70000-$B$1,'DATA Fuel Flow'!K273,
IF('Fuel calcul'!$M$11&lt;75000-$B$1,'DATA Fuel Flow'!W273,
IF('Fuel calcul'!$M$11&lt;80000-$B$1,'DATA Fuel Flow'!K358,
IF('Fuel calcul'!$M$11&lt;85000-$B$1,'DATA Fuel Flow'!W358,
"Trop chargé"
))))))))))</f>
        <v>24348</v>
      </c>
      <c r="K18" s="66">
        <f ca="1">IF('Fuel calcul'!$M$11&lt;40000-$B$1,'DATA Fuel Flow'!L18,
IF('Fuel calcul'!$M$11&lt;45000-$B$1,'DATA Fuel Flow'!X18,
IF('Fuel calcul'!$M$11&lt;50000-$B$1,'DATA Fuel Flow'!L103,
IF('Fuel calcul'!$M$11&lt;55000-$B$1,'DATA Fuel Flow'!X103,
IF('Fuel calcul'!$M$11&lt;60000-$B$1,'DATA Fuel Flow'!L188,
IF('Fuel calcul'!$M$11&lt;65000-$B$1,'DATA Fuel Flow'!X188,
IF('Fuel calcul'!$M$11&lt;70000-$B$1,'DATA Fuel Flow'!L273,
IF('Fuel calcul'!$M$11&lt;75000-$B$1,'DATA Fuel Flow'!X273,
IF('Fuel calcul'!$M$11&lt;80000-$B$1,'DATA Fuel Flow'!L358,
IF('Fuel calcul'!$M$11&lt;85000-$B$1,'DATA Fuel Flow'!X358,
"Trop chargé"
))))))))))</f>
        <v>26192</v>
      </c>
    </row>
    <row r="19" spans="1:11" ht="15.5" x14ac:dyDescent="0.35">
      <c r="A19" s="86">
        <v>5000</v>
      </c>
      <c r="B19" s="64">
        <v>560</v>
      </c>
      <c r="C19" s="65">
        <f ca="1">IF('Fuel calcul'!$M$11&lt;40000-$B$1,'DATA Fuel Flow'!D19,
IF('Fuel calcul'!$M$11&lt;45000-$B$1,'DATA Fuel Flow'!P19,
IF('Fuel calcul'!$M$11&lt;50000-$B$1,'DATA Fuel Flow'!D104,
IF('Fuel calcul'!$M$11&lt;55000-$B$1,'DATA Fuel Flow'!P104,
IF('Fuel calcul'!$M$11&lt;60000-$B$1,'DATA Fuel Flow'!D189,
IF('Fuel calcul'!$M$11&lt;65000-$B$1,'DATA Fuel Flow'!P189,
IF('Fuel calcul'!$M$11&lt;70000-$B$1,'DATA Fuel Flow'!D274,
IF('Fuel calcul'!$M$11&lt;75000-$B$1,'DATA Fuel Flow'!P274,
IF('Fuel calcul'!$M$11&lt;80000-$B$1,'DATA Fuel Flow'!D359,
IF('Fuel calcul'!$M$11&lt;85000-$B$1,'DATA Fuel Flow'!P359,
"Trop chargé"
))))))))))</f>
        <v>14627</v>
      </c>
      <c r="D19" s="65">
        <f ca="1">IF('Fuel calcul'!$M$11&lt;40000-$B$1,'DATA Fuel Flow'!E19,
IF('Fuel calcul'!$M$11&lt;45000-$B$1,'DATA Fuel Flow'!Q19,
IF('Fuel calcul'!$M$11&lt;50000-$B$1,'DATA Fuel Flow'!E104,
IF('Fuel calcul'!$M$11&lt;55000-$B$1,'DATA Fuel Flow'!Q104,
IF('Fuel calcul'!$M$11&lt;60000-$B$1,'DATA Fuel Flow'!E189,
IF('Fuel calcul'!$M$11&lt;65000-$B$1,'DATA Fuel Flow'!Q189,
IF('Fuel calcul'!$M$11&lt;70000-$B$1,'DATA Fuel Flow'!E274,
IF('Fuel calcul'!$M$11&lt;75000-$B$1,'DATA Fuel Flow'!Q274,
IF('Fuel calcul'!$M$11&lt;80000-$B$1,'DATA Fuel Flow'!E359,
IF('Fuel calcul'!$M$11&lt;85000-$B$1,'DATA Fuel Flow'!Q359,
"Trop chargé"
))))))))))</f>
        <v>16593</v>
      </c>
      <c r="E19" s="65">
        <f ca="1">IF('Fuel calcul'!$M$11&lt;40000-$B$1,'DATA Fuel Flow'!F19,
IF('Fuel calcul'!$M$11&lt;45000-$B$1,'DATA Fuel Flow'!R19,
IF('Fuel calcul'!$M$11&lt;50000-$B$1,'DATA Fuel Flow'!F104,
IF('Fuel calcul'!$M$11&lt;55000-$B$1,'DATA Fuel Flow'!R104,
IF('Fuel calcul'!$M$11&lt;60000-$B$1,'DATA Fuel Flow'!F189,
IF('Fuel calcul'!$M$11&lt;65000-$B$1,'DATA Fuel Flow'!R189,
IF('Fuel calcul'!$M$11&lt;70000-$B$1,'DATA Fuel Flow'!F274,
IF('Fuel calcul'!$M$11&lt;75000-$B$1,'DATA Fuel Flow'!R274,
IF('Fuel calcul'!$M$11&lt;80000-$B$1,'DATA Fuel Flow'!F359,
IF('Fuel calcul'!$M$11&lt;85000-$B$1,'DATA Fuel Flow'!R359,
"Trop chargé"
))))))))))</f>
        <v>18632</v>
      </c>
      <c r="F19" s="65">
        <f ca="1">IF('Fuel calcul'!$M$11&lt;40000-$B$1,'DATA Fuel Flow'!G19,
IF('Fuel calcul'!$M$11&lt;45000-$B$1,'DATA Fuel Flow'!S19,
IF('Fuel calcul'!$M$11&lt;50000-$B$1,'DATA Fuel Flow'!G104,
IF('Fuel calcul'!$M$11&lt;55000-$B$1,'DATA Fuel Flow'!S104,
IF('Fuel calcul'!$M$11&lt;60000-$B$1,'DATA Fuel Flow'!G189,
IF('Fuel calcul'!$M$11&lt;65000-$B$1,'DATA Fuel Flow'!S189,
IF('Fuel calcul'!$M$11&lt;70000-$B$1,'DATA Fuel Flow'!G274,
IF('Fuel calcul'!$M$11&lt;75000-$B$1,'DATA Fuel Flow'!S274,
IF('Fuel calcul'!$M$11&lt;80000-$B$1,'DATA Fuel Flow'!G359,
IF('Fuel calcul'!$M$11&lt;85000-$B$1,'DATA Fuel Flow'!S359,
"Trop chargé"
))))))))))</f>
        <v>20758</v>
      </c>
      <c r="G19" s="65">
        <f ca="1">IF('Fuel calcul'!$M$11&lt;40000-$B$1,'DATA Fuel Flow'!H19,
IF('Fuel calcul'!$M$11&lt;45000-$B$1,'DATA Fuel Flow'!T19,
IF('Fuel calcul'!$M$11&lt;50000-$B$1,'DATA Fuel Flow'!H104,
IF('Fuel calcul'!$M$11&lt;55000-$B$1,'DATA Fuel Flow'!T104,
IF('Fuel calcul'!$M$11&lt;60000-$B$1,'DATA Fuel Flow'!H189,
IF('Fuel calcul'!$M$11&lt;65000-$B$1,'DATA Fuel Flow'!T189,
IF('Fuel calcul'!$M$11&lt;70000-$B$1,'DATA Fuel Flow'!H274,
IF('Fuel calcul'!$M$11&lt;75000-$B$1,'DATA Fuel Flow'!T274,
IF('Fuel calcul'!$M$11&lt;80000-$B$1,'DATA Fuel Flow'!H359,
IF('Fuel calcul'!$M$11&lt;85000-$B$1,'DATA Fuel Flow'!T359,
"Trop chargé"
))))))))))</f>
        <v>23088</v>
      </c>
      <c r="H19" s="65">
        <f ca="1">IF('Fuel calcul'!$M$11&lt;40000-$B$1,'DATA Fuel Flow'!I19,
IF('Fuel calcul'!$M$11&lt;45000-$B$1,'DATA Fuel Flow'!U19,
IF('Fuel calcul'!$M$11&lt;50000-$B$1,'DATA Fuel Flow'!I104,
IF('Fuel calcul'!$M$11&lt;55000-$B$1,'DATA Fuel Flow'!U104,
IF('Fuel calcul'!$M$11&lt;60000-$B$1,'DATA Fuel Flow'!I189,
IF('Fuel calcul'!$M$11&lt;65000-$B$1,'DATA Fuel Flow'!U189,
IF('Fuel calcul'!$M$11&lt;70000-$B$1,'DATA Fuel Flow'!I274,
IF('Fuel calcul'!$M$11&lt;75000-$B$1,'DATA Fuel Flow'!U274,
IF('Fuel calcul'!$M$11&lt;80000-$B$1,'DATA Fuel Flow'!I359,
IF('Fuel calcul'!$M$11&lt;85000-$B$1,'DATA Fuel Flow'!U359,
"Trop chargé"
))))))))))</f>
        <v>25420</v>
      </c>
      <c r="I19" s="65">
        <f ca="1">IF('Fuel calcul'!$M$11&lt;40000-$B$1,'DATA Fuel Flow'!J19,
IF('Fuel calcul'!$M$11&lt;45000-$B$1,'DATA Fuel Flow'!V19,
IF('Fuel calcul'!$M$11&lt;50000-$B$1,'DATA Fuel Flow'!J104,
IF('Fuel calcul'!$M$11&lt;55000-$B$1,'DATA Fuel Flow'!V104,
IF('Fuel calcul'!$M$11&lt;60000-$B$1,'DATA Fuel Flow'!J189,
IF('Fuel calcul'!$M$11&lt;65000-$B$1,'DATA Fuel Flow'!V189,
IF('Fuel calcul'!$M$11&lt;70000-$B$1,'DATA Fuel Flow'!J274,
IF('Fuel calcul'!$M$11&lt;75000-$B$1,'DATA Fuel Flow'!V274,
IF('Fuel calcul'!$M$11&lt;80000-$B$1,'DATA Fuel Flow'!J359,
IF('Fuel calcul'!$M$11&lt;85000-$B$1,'DATA Fuel Flow'!V359,
"Trop chargé"
))))))))))</f>
        <v>27758</v>
      </c>
      <c r="J19" s="65">
        <f ca="1">IF('Fuel calcul'!$M$11&lt;40000-$B$1,'DATA Fuel Flow'!K19,
IF('Fuel calcul'!$M$11&lt;45000-$B$1,'DATA Fuel Flow'!W19,
IF('Fuel calcul'!$M$11&lt;50000-$B$1,'DATA Fuel Flow'!K104,
IF('Fuel calcul'!$M$11&lt;55000-$B$1,'DATA Fuel Flow'!W104,
IF('Fuel calcul'!$M$11&lt;60000-$B$1,'DATA Fuel Flow'!K189,
IF('Fuel calcul'!$M$11&lt;65000-$B$1,'DATA Fuel Flow'!W189,
IF('Fuel calcul'!$M$11&lt;70000-$B$1,'DATA Fuel Flow'!K274,
IF('Fuel calcul'!$M$11&lt;75000-$B$1,'DATA Fuel Flow'!W274,
IF('Fuel calcul'!$M$11&lt;80000-$B$1,'DATA Fuel Flow'!K359,
IF('Fuel calcul'!$M$11&lt;85000-$B$1,'DATA Fuel Flow'!W359,
"Trop chargé"
))))))))))</f>
        <v>0</v>
      </c>
      <c r="K19" s="66">
        <f ca="1">IF('Fuel calcul'!$M$11&lt;40000-$B$1,'DATA Fuel Flow'!L19,
IF('Fuel calcul'!$M$11&lt;45000-$B$1,'DATA Fuel Flow'!X19,
IF('Fuel calcul'!$M$11&lt;50000-$B$1,'DATA Fuel Flow'!L104,
IF('Fuel calcul'!$M$11&lt;55000-$B$1,'DATA Fuel Flow'!X104,
IF('Fuel calcul'!$M$11&lt;60000-$B$1,'DATA Fuel Flow'!L189,
IF('Fuel calcul'!$M$11&lt;65000-$B$1,'DATA Fuel Flow'!X189,
IF('Fuel calcul'!$M$11&lt;70000-$B$1,'DATA Fuel Flow'!L274,
IF('Fuel calcul'!$M$11&lt;75000-$B$1,'DATA Fuel Flow'!X274,
IF('Fuel calcul'!$M$11&lt;80000-$B$1,'DATA Fuel Flow'!L359,
IF('Fuel calcul'!$M$11&lt;85000-$B$1,'DATA Fuel Flow'!X359,
"Trop chargé"
))))))))))</f>
        <v>0</v>
      </c>
    </row>
    <row r="20" spans="1:11" ht="15.5" x14ac:dyDescent="0.35">
      <c r="A20" s="86">
        <v>5000</v>
      </c>
      <c r="B20" s="64">
        <v>600</v>
      </c>
      <c r="C20" s="65">
        <f ca="1">IF('Fuel calcul'!$M$11&lt;40000-$B$1,'DATA Fuel Flow'!D20,
IF('Fuel calcul'!$M$11&lt;45000-$B$1,'DATA Fuel Flow'!P20,
IF('Fuel calcul'!$M$11&lt;50000-$B$1,'DATA Fuel Flow'!D105,
IF('Fuel calcul'!$M$11&lt;55000-$B$1,'DATA Fuel Flow'!P105,
IF('Fuel calcul'!$M$11&lt;60000-$B$1,'DATA Fuel Flow'!D190,
IF('Fuel calcul'!$M$11&lt;65000-$B$1,'DATA Fuel Flow'!P190,
IF('Fuel calcul'!$M$11&lt;70000-$B$1,'DATA Fuel Flow'!D275,
IF('Fuel calcul'!$M$11&lt;75000-$B$1,'DATA Fuel Flow'!P275,
IF('Fuel calcul'!$M$11&lt;80000-$B$1,'DATA Fuel Flow'!D360,
IF('Fuel calcul'!$M$11&lt;85000-$B$1,'DATA Fuel Flow'!P360,
"Trop chargé"
))))))))))</f>
        <v>17826</v>
      </c>
      <c r="D20" s="65">
        <f ca="1">IF('Fuel calcul'!$M$11&lt;40000-$B$1,'DATA Fuel Flow'!E20,
IF('Fuel calcul'!$M$11&lt;45000-$B$1,'DATA Fuel Flow'!Q20,
IF('Fuel calcul'!$M$11&lt;50000-$B$1,'DATA Fuel Flow'!E105,
IF('Fuel calcul'!$M$11&lt;55000-$B$1,'DATA Fuel Flow'!Q105,
IF('Fuel calcul'!$M$11&lt;60000-$B$1,'DATA Fuel Flow'!E190,
IF('Fuel calcul'!$M$11&lt;65000-$B$1,'DATA Fuel Flow'!Q190,
IF('Fuel calcul'!$M$11&lt;70000-$B$1,'DATA Fuel Flow'!E275,
IF('Fuel calcul'!$M$11&lt;75000-$B$1,'DATA Fuel Flow'!Q275,
IF('Fuel calcul'!$M$11&lt;80000-$B$1,'DATA Fuel Flow'!E360,
IF('Fuel calcul'!$M$11&lt;85000-$B$1,'DATA Fuel Flow'!Q360,
"Trop chargé"
))))))))))</f>
        <v>20722</v>
      </c>
      <c r="E20" s="65">
        <f ca="1">IF('Fuel calcul'!$M$11&lt;40000-$B$1,'DATA Fuel Flow'!F20,
IF('Fuel calcul'!$M$11&lt;45000-$B$1,'DATA Fuel Flow'!R20,
IF('Fuel calcul'!$M$11&lt;50000-$B$1,'DATA Fuel Flow'!F105,
IF('Fuel calcul'!$M$11&lt;55000-$B$1,'DATA Fuel Flow'!R105,
IF('Fuel calcul'!$M$11&lt;60000-$B$1,'DATA Fuel Flow'!F190,
IF('Fuel calcul'!$M$11&lt;65000-$B$1,'DATA Fuel Flow'!R190,
IF('Fuel calcul'!$M$11&lt;70000-$B$1,'DATA Fuel Flow'!F275,
IF('Fuel calcul'!$M$11&lt;75000-$B$1,'DATA Fuel Flow'!R275,
IF('Fuel calcul'!$M$11&lt;80000-$B$1,'DATA Fuel Flow'!F360,
IF('Fuel calcul'!$M$11&lt;85000-$B$1,'DATA Fuel Flow'!R360,
"Trop chargé"
))))))))))</f>
        <v>23853</v>
      </c>
      <c r="F20" s="65">
        <f ca="1">IF('Fuel calcul'!$M$11&lt;40000-$B$1,'DATA Fuel Flow'!G20,
IF('Fuel calcul'!$M$11&lt;45000-$B$1,'DATA Fuel Flow'!S20,
IF('Fuel calcul'!$M$11&lt;50000-$B$1,'DATA Fuel Flow'!G105,
IF('Fuel calcul'!$M$11&lt;55000-$B$1,'DATA Fuel Flow'!S105,
IF('Fuel calcul'!$M$11&lt;60000-$B$1,'DATA Fuel Flow'!G190,
IF('Fuel calcul'!$M$11&lt;65000-$B$1,'DATA Fuel Flow'!S190,
IF('Fuel calcul'!$M$11&lt;70000-$B$1,'DATA Fuel Flow'!G275,
IF('Fuel calcul'!$M$11&lt;75000-$B$1,'DATA Fuel Flow'!S275,
IF('Fuel calcul'!$M$11&lt;80000-$B$1,'DATA Fuel Flow'!G360,
IF('Fuel calcul'!$M$11&lt;85000-$B$1,'DATA Fuel Flow'!S360,
"Trop chargé"
))))))))))</f>
        <v>27051</v>
      </c>
      <c r="G20" s="65">
        <f ca="1">IF('Fuel calcul'!$M$11&lt;40000-$B$1,'DATA Fuel Flow'!H20,
IF('Fuel calcul'!$M$11&lt;45000-$B$1,'DATA Fuel Flow'!T20,
IF('Fuel calcul'!$M$11&lt;50000-$B$1,'DATA Fuel Flow'!H105,
IF('Fuel calcul'!$M$11&lt;55000-$B$1,'DATA Fuel Flow'!T105,
IF('Fuel calcul'!$M$11&lt;60000-$B$1,'DATA Fuel Flow'!H190,
IF('Fuel calcul'!$M$11&lt;65000-$B$1,'DATA Fuel Flow'!T190,
IF('Fuel calcul'!$M$11&lt;70000-$B$1,'DATA Fuel Flow'!H275,
IF('Fuel calcul'!$M$11&lt;75000-$B$1,'DATA Fuel Flow'!T275,
IF('Fuel calcul'!$M$11&lt;80000-$B$1,'DATA Fuel Flow'!H360,
IF('Fuel calcul'!$M$11&lt;85000-$B$1,'DATA Fuel Flow'!T360,
"Trop chargé"
))))))))))</f>
        <v>30249</v>
      </c>
      <c r="H20" s="65">
        <f ca="1">IF('Fuel calcul'!$M$11&lt;40000-$B$1,'DATA Fuel Flow'!I20,
IF('Fuel calcul'!$M$11&lt;45000-$B$1,'DATA Fuel Flow'!U20,
IF('Fuel calcul'!$M$11&lt;50000-$B$1,'DATA Fuel Flow'!I105,
IF('Fuel calcul'!$M$11&lt;55000-$B$1,'DATA Fuel Flow'!U105,
IF('Fuel calcul'!$M$11&lt;60000-$B$1,'DATA Fuel Flow'!I190,
IF('Fuel calcul'!$M$11&lt;65000-$B$1,'DATA Fuel Flow'!U190,
IF('Fuel calcul'!$M$11&lt;70000-$B$1,'DATA Fuel Flow'!I275,
IF('Fuel calcul'!$M$11&lt;75000-$B$1,'DATA Fuel Flow'!U275,
IF('Fuel calcul'!$M$11&lt;80000-$B$1,'DATA Fuel Flow'!I360,
IF('Fuel calcul'!$M$11&lt;85000-$B$1,'DATA Fuel Flow'!U360,
"Trop chargé"
))))))))))</f>
        <v>0</v>
      </c>
      <c r="I20" s="65">
        <f ca="1">IF('Fuel calcul'!$M$11&lt;40000-$B$1,'DATA Fuel Flow'!J20,
IF('Fuel calcul'!$M$11&lt;45000-$B$1,'DATA Fuel Flow'!V20,
IF('Fuel calcul'!$M$11&lt;50000-$B$1,'DATA Fuel Flow'!J105,
IF('Fuel calcul'!$M$11&lt;55000-$B$1,'DATA Fuel Flow'!V105,
IF('Fuel calcul'!$M$11&lt;60000-$B$1,'DATA Fuel Flow'!J190,
IF('Fuel calcul'!$M$11&lt;65000-$B$1,'DATA Fuel Flow'!V190,
IF('Fuel calcul'!$M$11&lt;70000-$B$1,'DATA Fuel Flow'!J275,
IF('Fuel calcul'!$M$11&lt;75000-$B$1,'DATA Fuel Flow'!V275,
IF('Fuel calcul'!$M$11&lt;80000-$B$1,'DATA Fuel Flow'!J360,
IF('Fuel calcul'!$M$11&lt;85000-$B$1,'DATA Fuel Flow'!V360,
"Trop chargé"
))))))))))</f>
        <v>0</v>
      </c>
      <c r="J20" s="65">
        <f ca="1">IF('Fuel calcul'!$M$11&lt;40000-$B$1,'DATA Fuel Flow'!K20,
IF('Fuel calcul'!$M$11&lt;45000-$B$1,'DATA Fuel Flow'!W20,
IF('Fuel calcul'!$M$11&lt;50000-$B$1,'DATA Fuel Flow'!K105,
IF('Fuel calcul'!$M$11&lt;55000-$B$1,'DATA Fuel Flow'!W105,
IF('Fuel calcul'!$M$11&lt;60000-$B$1,'DATA Fuel Flow'!K190,
IF('Fuel calcul'!$M$11&lt;65000-$B$1,'DATA Fuel Flow'!W190,
IF('Fuel calcul'!$M$11&lt;70000-$B$1,'DATA Fuel Flow'!K275,
IF('Fuel calcul'!$M$11&lt;75000-$B$1,'DATA Fuel Flow'!W275,
IF('Fuel calcul'!$M$11&lt;80000-$B$1,'DATA Fuel Flow'!K360,
IF('Fuel calcul'!$M$11&lt;85000-$B$1,'DATA Fuel Flow'!W360,
"Trop chargé"
))))))))))</f>
        <v>0</v>
      </c>
      <c r="K20" s="66">
        <f ca="1">IF('Fuel calcul'!$M$11&lt;40000-$B$1,'DATA Fuel Flow'!L20,
IF('Fuel calcul'!$M$11&lt;45000-$B$1,'DATA Fuel Flow'!X20,
IF('Fuel calcul'!$M$11&lt;50000-$B$1,'DATA Fuel Flow'!L105,
IF('Fuel calcul'!$M$11&lt;55000-$B$1,'DATA Fuel Flow'!X105,
IF('Fuel calcul'!$M$11&lt;60000-$B$1,'DATA Fuel Flow'!L190,
IF('Fuel calcul'!$M$11&lt;65000-$B$1,'DATA Fuel Flow'!X190,
IF('Fuel calcul'!$M$11&lt;70000-$B$1,'DATA Fuel Flow'!L275,
IF('Fuel calcul'!$M$11&lt;75000-$B$1,'DATA Fuel Flow'!X275,
IF('Fuel calcul'!$M$11&lt;80000-$B$1,'DATA Fuel Flow'!L360,
IF('Fuel calcul'!$M$11&lt;85000-$B$1,'DATA Fuel Flow'!X360,
"Trop chargé"
))))))))))</f>
        <v>0</v>
      </c>
    </row>
    <row r="21" spans="1:11" ht="15.5" x14ac:dyDescent="0.35">
      <c r="A21" s="86">
        <v>5000</v>
      </c>
      <c r="B21" s="67" t="s">
        <v>140</v>
      </c>
      <c r="C21" s="65">
        <f ca="1">IF('Fuel calcul'!$M$11&lt;40000-$B$1,'DATA Fuel Flow'!D21,
IF('Fuel calcul'!$M$11&lt;45000-$B$1,'DATA Fuel Flow'!P21,
IF('Fuel calcul'!$M$11&lt;50000-$B$1,'DATA Fuel Flow'!D106,
IF('Fuel calcul'!$M$11&lt;55000-$B$1,'DATA Fuel Flow'!P106,
IF('Fuel calcul'!$M$11&lt;60000-$B$1,'DATA Fuel Flow'!D191,
IF('Fuel calcul'!$M$11&lt;65000-$B$1,'DATA Fuel Flow'!P191,
IF('Fuel calcul'!$M$11&lt;70000-$B$1,'DATA Fuel Flow'!D276,
IF('Fuel calcul'!$M$11&lt;75000-$B$1,'DATA Fuel Flow'!P276,
IF('Fuel calcul'!$M$11&lt;80000-$B$1,'DATA Fuel Flow'!D361,
IF('Fuel calcul'!$M$11&lt;85000-$B$1,'DATA Fuel Flow'!P361,
"Trop chargé"
))))))))))</f>
        <v>31787</v>
      </c>
      <c r="D21" s="65">
        <f ca="1">IF('Fuel calcul'!$M$11&lt;40000-$B$1,'DATA Fuel Flow'!E21,
IF('Fuel calcul'!$M$11&lt;45000-$B$1,'DATA Fuel Flow'!Q21,
IF('Fuel calcul'!$M$11&lt;50000-$B$1,'DATA Fuel Flow'!E106,
IF('Fuel calcul'!$M$11&lt;55000-$B$1,'DATA Fuel Flow'!Q106,
IF('Fuel calcul'!$M$11&lt;60000-$B$1,'DATA Fuel Flow'!E191,
IF('Fuel calcul'!$M$11&lt;65000-$B$1,'DATA Fuel Flow'!Q191,
IF('Fuel calcul'!$M$11&lt;70000-$B$1,'DATA Fuel Flow'!E276,
IF('Fuel calcul'!$M$11&lt;75000-$B$1,'DATA Fuel Flow'!Q276,
IF('Fuel calcul'!$M$11&lt;80000-$B$1,'DATA Fuel Flow'!E361,
IF('Fuel calcul'!$M$11&lt;85000-$B$1,'DATA Fuel Flow'!Q361,
"Trop chargé"
))))))))))</f>
        <v>31678</v>
      </c>
      <c r="E21" s="65">
        <f ca="1">IF('Fuel calcul'!$M$11&lt;40000-$B$1,'DATA Fuel Flow'!F21,
IF('Fuel calcul'!$M$11&lt;45000-$B$1,'DATA Fuel Flow'!R21,
IF('Fuel calcul'!$M$11&lt;50000-$B$1,'DATA Fuel Flow'!F106,
IF('Fuel calcul'!$M$11&lt;55000-$B$1,'DATA Fuel Flow'!R106,
IF('Fuel calcul'!$M$11&lt;60000-$B$1,'DATA Fuel Flow'!F191,
IF('Fuel calcul'!$M$11&lt;65000-$B$1,'DATA Fuel Flow'!R191,
IF('Fuel calcul'!$M$11&lt;70000-$B$1,'DATA Fuel Flow'!F276,
IF('Fuel calcul'!$M$11&lt;75000-$B$1,'DATA Fuel Flow'!R276,
IF('Fuel calcul'!$M$11&lt;80000-$B$1,'DATA Fuel Flow'!F361,
IF('Fuel calcul'!$M$11&lt;85000-$B$1,'DATA Fuel Flow'!R361,
"Trop chargé"
))))))))))</f>
        <v>31234</v>
      </c>
      <c r="F21" s="65">
        <f ca="1">IF('Fuel calcul'!$M$11&lt;40000-$B$1,'DATA Fuel Flow'!G21,
IF('Fuel calcul'!$M$11&lt;45000-$B$1,'DATA Fuel Flow'!S21,
IF('Fuel calcul'!$M$11&lt;50000-$B$1,'DATA Fuel Flow'!G106,
IF('Fuel calcul'!$M$11&lt;55000-$B$1,'DATA Fuel Flow'!S106,
IF('Fuel calcul'!$M$11&lt;60000-$B$1,'DATA Fuel Flow'!G191,
IF('Fuel calcul'!$M$11&lt;65000-$B$1,'DATA Fuel Flow'!S191,
IF('Fuel calcul'!$M$11&lt;70000-$B$1,'DATA Fuel Flow'!G276,
IF('Fuel calcul'!$M$11&lt;75000-$B$1,'DATA Fuel Flow'!S276,
IF('Fuel calcul'!$M$11&lt;80000-$B$1,'DATA Fuel Flow'!G361,
IF('Fuel calcul'!$M$11&lt;85000-$B$1,'DATA Fuel Flow'!S361,
"Trop chargé"
))))))))))</f>
        <v>30673</v>
      </c>
      <c r="G21" s="65">
        <f ca="1">IF('Fuel calcul'!$M$11&lt;40000-$B$1,'DATA Fuel Flow'!H21,
IF('Fuel calcul'!$M$11&lt;45000-$B$1,'DATA Fuel Flow'!T21,
IF('Fuel calcul'!$M$11&lt;50000-$B$1,'DATA Fuel Flow'!H106,
IF('Fuel calcul'!$M$11&lt;55000-$B$1,'DATA Fuel Flow'!T106,
IF('Fuel calcul'!$M$11&lt;60000-$B$1,'DATA Fuel Flow'!H191,
IF('Fuel calcul'!$M$11&lt;65000-$B$1,'DATA Fuel Flow'!T191,
IF('Fuel calcul'!$M$11&lt;70000-$B$1,'DATA Fuel Flow'!H276,
IF('Fuel calcul'!$M$11&lt;75000-$B$1,'DATA Fuel Flow'!T276,
IF('Fuel calcul'!$M$11&lt;80000-$B$1,'DATA Fuel Flow'!H361,
IF('Fuel calcul'!$M$11&lt;85000-$B$1,'DATA Fuel Flow'!T361,
"Trop chargé"
))))))))))</f>
        <v>30319</v>
      </c>
      <c r="H21" s="65">
        <f ca="1">IF('Fuel calcul'!$M$11&lt;40000-$B$1,'DATA Fuel Flow'!I21,
IF('Fuel calcul'!$M$11&lt;45000-$B$1,'DATA Fuel Flow'!U21,
IF('Fuel calcul'!$M$11&lt;50000-$B$1,'DATA Fuel Flow'!I106,
IF('Fuel calcul'!$M$11&lt;55000-$B$1,'DATA Fuel Flow'!U106,
IF('Fuel calcul'!$M$11&lt;60000-$B$1,'DATA Fuel Flow'!I191,
IF('Fuel calcul'!$M$11&lt;65000-$B$1,'DATA Fuel Flow'!U191,
IF('Fuel calcul'!$M$11&lt;70000-$B$1,'DATA Fuel Flow'!I276,
IF('Fuel calcul'!$M$11&lt;75000-$B$1,'DATA Fuel Flow'!U276,
IF('Fuel calcul'!$M$11&lt;80000-$B$1,'DATA Fuel Flow'!I361,
IF('Fuel calcul'!$M$11&lt;85000-$B$1,'DATA Fuel Flow'!U361,
"Trop chargé"
))))))))))</f>
        <v>30016</v>
      </c>
      <c r="I21" s="65">
        <f ca="1">IF('Fuel calcul'!$M$11&lt;40000-$B$1,'DATA Fuel Flow'!J21,
IF('Fuel calcul'!$M$11&lt;45000-$B$1,'DATA Fuel Flow'!V21,
IF('Fuel calcul'!$M$11&lt;50000-$B$1,'DATA Fuel Flow'!J106,
IF('Fuel calcul'!$M$11&lt;55000-$B$1,'DATA Fuel Flow'!V106,
IF('Fuel calcul'!$M$11&lt;60000-$B$1,'DATA Fuel Flow'!J191,
IF('Fuel calcul'!$M$11&lt;65000-$B$1,'DATA Fuel Flow'!V191,
IF('Fuel calcul'!$M$11&lt;70000-$B$1,'DATA Fuel Flow'!J276,
IF('Fuel calcul'!$M$11&lt;75000-$B$1,'DATA Fuel Flow'!V276,
IF('Fuel calcul'!$M$11&lt;80000-$B$1,'DATA Fuel Flow'!J361,
IF('Fuel calcul'!$M$11&lt;85000-$B$1,'DATA Fuel Flow'!V361,
"Trop chargé"
))))))))))</f>
        <v>29838</v>
      </c>
      <c r="J21" s="65">
        <f ca="1">IF('Fuel calcul'!$M$11&lt;40000-$B$1,'DATA Fuel Flow'!K21,
IF('Fuel calcul'!$M$11&lt;45000-$B$1,'DATA Fuel Flow'!W21,
IF('Fuel calcul'!$M$11&lt;50000-$B$1,'DATA Fuel Flow'!K106,
IF('Fuel calcul'!$M$11&lt;55000-$B$1,'DATA Fuel Flow'!W106,
IF('Fuel calcul'!$M$11&lt;60000-$B$1,'DATA Fuel Flow'!K191,
IF('Fuel calcul'!$M$11&lt;65000-$B$1,'DATA Fuel Flow'!W191,
IF('Fuel calcul'!$M$11&lt;70000-$B$1,'DATA Fuel Flow'!K276,
IF('Fuel calcul'!$M$11&lt;75000-$B$1,'DATA Fuel Flow'!W276,
IF('Fuel calcul'!$M$11&lt;80000-$B$1,'DATA Fuel Flow'!K361,
IF('Fuel calcul'!$M$11&lt;85000-$B$1,'DATA Fuel Flow'!W361,
"Trop chargé"
))))))))))</f>
        <v>29683</v>
      </c>
      <c r="K21" s="66">
        <f ca="1">IF('Fuel calcul'!$M$11&lt;40000-$B$1,'DATA Fuel Flow'!L21,
IF('Fuel calcul'!$M$11&lt;45000-$B$1,'DATA Fuel Flow'!X21,
IF('Fuel calcul'!$M$11&lt;50000-$B$1,'DATA Fuel Flow'!L106,
IF('Fuel calcul'!$M$11&lt;55000-$B$1,'DATA Fuel Flow'!X106,
IF('Fuel calcul'!$M$11&lt;60000-$B$1,'DATA Fuel Flow'!L191,
IF('Fuel calcul'!$M$11&lt;65000-$B$1,'DATA Fuel Flow'!X191,
IF('Fuel calcul'!$M$11&lt;70000-$B$1,'DATA Fuel Flow'!L276,
IF('Fuel calcul'!$M$11&lt;75000-$B$1,'DATA Fuel Flow'!X276,
IF('Fuel calcul'!$M$11&lt;80000-$B$1,'DATA Fuel Flow'!L361,
IF('Fuel calcul'!$M$11&lt;85000-$B$1,'DATA Fuel Flow'!X361,
"Trop chargé"
))))))))))</f>
        <v>29536</v>
      </c>
    </row>
    <row r="22" spans="1:11" ht="16" thickBot="1" x14ac:dyDescent="0.4">
      <c r="A22" s="87">
        <v>5000</v>
      </c>
      <c r="B22" s="68" t="s">
        <v>141</v>
      </c>
      <c r="C22" s="69">
        <f ca="1">IF('Fuel calcul'!$M$11&lt;40000-$B$1,'DATA Fuel Flow'!D22,
IF('Fuel calcul'!$M$11&lt;45000-$B$1,'DATA Fuel Flow'!P22,
IF('Fuel calcul'!$M$11&lt;50000-$B$1,'DATA Fuel Flow'!D107,
IF('Fuel calcul'!$M$11&lt;55000-$B$1,'DATA Fuel Flow'!P107,
IF('Fuel calcul'!$M$11&lt;60000-$B$1,'DATA Fuel Flow'!D192,
IF('Fuel calcul'!$M$11&lt;65000-$B$1,'DATA Fuel Flow'!P192,
IF('Fuel calcul'!$M$11&lt;70000-$B$1,'DATA Fuel Flow'!D277,
IF('Fuel calcul'!$M$11&lt;75000-$B$1,'DATA Fuel Flow'!P277,
IF('Fuel calcul'!$M$11&lt;80000-$B$1,'DATA Fuel Flow'!D362,
IF('Fuel calcul'!$M$11&lt;85000-$B$1,'DATA Fuel Flow'!P362,
"Trop chargé"
))))))))))</f>
        <v>662.4</v>
      </c>
      <c r="D22" s="69">
        <f ca="1">IF('Fuel calcul'!$M$11&lt;40000-$B$1,'DATA Fuel Flow'!E22,
IF('Fuel calcul'!$M$11&lt;45000-$B$1,'DATA Fuel Flow'!Q22,
IF('Fuel calcul'!$M$11&lt;50000-$B$1,'DATA Fuel Flow'!E107,
IF('Fuel calcul'!$M$11&lt;55000-$B$1,'DATA Fuel Flow'!Q107,
IF('Fuel calcul'!$M$11&lt;60000-$B$1,'DATA Fuel Flow'!E192,
IF('Fuel calcul'!$M$11&lt;65000-$B$1,'DATA Fuel Flow'!Q192,
IF('Fuel calcul'!$M$11&lt;70000-$B$1,'DATA Fuel Flow'!E277,
IF('Fuel calcul'!$M$11&lt;75000-$B$1,'DATA Fuel Flow'!Q277,
IF('Fuel calcul'!$M$11&lt;80000-$B$1,'DATA Fuel Flow'!E362,
IF('Fuel calcul'!$M$11&lt;85000-$B$1,'DATA Fuel Flow'!Q362,
"Trop chargé"
))))))))))</f>
        <v>649.5</v>
      </c>
      <c r="E22" s="69">
        <f ca="1">IF('Fuel calcul'!$M$11&lt;40000-$B$1,'DATA Fuel Flow'!F22,
IF('Fuel calcul'!$M$11&lt;45000-$B$1,'DATA Fuel Flow'!R22,
IF('Fuel calcul'!$M$11&lt;50000-$B$1,'DATA Fuel Flow'!F107,
IF('Fuel calcul'!$M$11&lt;55000-$B$1,'DATA Fuel Flow'!R107,
IF('Fuel calcul'!$M$11&lt;60000-$B$1,'DATA Fuel Flow'!F192,
IF('Fuel calcul'!$M$11&lt;65000-$B$1,'DATA Fuel Flow'!R192,
IF('Fuel calcul'!$M$11&lt;70000-$B$1,'DATA Fuel Flow'!F277,
IF('Fuel calcul'!$M$11&lt;75000-$B$1,'DATA Fuel Flow'!R277,
IF('Fuel calcul'!$M$11&lt;80000-$B$1,'DATA Fuel Flow'!F362,
IF('Fuel calcul'!$M$11&lt;85000-$B$1,'DATA Fuel Flow'!R362,
"Trop chargé"
))))))))))</f>
        <v>634.6</v>
      </c>
      <c r="F22" s="69">
        <f ca="1">IF('Fuel calcul'!$M$11&lt;40000-$B$1,'DATA Fuel Flow'!G22,
IF('Fuel calcul'!$M$11&lt;45000-$B$1,'DATA Fuel Flow'!S22,
IF('Fuel calcul'!$M$11&lt;50000-$B$1,'DATA Fuel Flow'!G107,
IF('Fuel calcul'!$M$11&lt;55000-$B$1,'DATA Fuel Flow'!S107,
IF('Fuel calcul'!$M$11&lt;60000-$B$1,'DATA Fuel Flow'!G192,
IF('Fuel calcul'!$M$11&lt;65000-$B$1,'DATA Fuel Flow'!S192,
IF('Fuel calcul'!$M$11&lt;70000-$B$1,'DATA Fuel Flow'!G277,
IF('Fuel calcul'!$M$11&lt;75000-$B$1,'DATA Fuel Flow'!S277,
IF('Fuel calcul'!$M$11&lt;80000-$B$1,'DATA Fuel Flow'!G362,
IF('Fuel calcul'!$M$11&lt;85000-$B$1,'DATA Fuel Flow'!S362,
"Trop chargé"
))))))))))</f>
        <v>615.29999999999995</v>
      </c>
      <c r="G22" s="69">
        <f ca="1">IF('Fuel calcul'!$M$11&lt;40000-$B$1,'DATA Fuel Flow'!H22,
IF('Fuel calcul'!$M$11&lt;45000-$B$1,'DATA Fuel Flow'!T22,
IF('Fuel calcul'!$M$11&lt;50000-$B$1,'DATA Fuel Flow'!H107,
IF('Fuel calcul'!$M$11&lt;55000-$B$1,'DATA Fuel Flow'!T107,
IF('Fuel calcul'!$M$11&lt;60000-$B$1,'DATA Fuel Flow'!H192,
IF('Fuel calcul'!$M$11&lt;65000-$B$1,'DATA Fuel Flow'!T192,
IF('Fuel calcul'!$M$11&lt;70000-$B$1,'DATA Fuel Flow'!H277,
IF('Fuel calcul'!$M$11&lt;75000-$B$1,'DATA Fuel Flow'!T277,
IF('Fuel calcul'!$M$11&lt;80000-$B$1,'DATA Fuel Flow'!H362,
IF('Fuel calcul'!$M$11&lt;85000-$B$1,'DATA Fuel Flow'!T362,
"Trop chargé"
))))))))))</f>
        <v>600.29999999999995</v>
      </c>
      <c r="H22" s="69">
        <f ca="1">IF('Fuel calcul'!$M$11&lt;40000-$B$1,'DATA Fuel Flow'!I22,
IF('Fuel calcul'!$M$11&lt;45000-$B$1,'DATA Fuel Flow'!U22,
IF('Fuel calcul'!$M$11&lt;50000-$B$1,'DATA Fuel Flow'!I107,
IF('Fuel calcul'!$M$11&lt;55000-$B$1,'DATA Fuel Flow'!U107,
IF('Fuel calcul'!$M$11&lt;60000-$B$1,'DATA Fuel Flow'!I192,
IF('Fuel calcul'!$M$11&lt;65000-$B$1,'DATA Fuel Flow'!U192,
IF('Fuel calcul'!$M$11&lt;70000-$B$1,'DATA Fuel Flow'!I277,
IF('Fuel calcul'!$M$11&lt;75000-$B$1,'DATA Fuel Flow'!U277,
IF('Fuel calcul'!$M$11&lt;80000-$B$1,'DATA Fuel Flow'!I362,
IF('Fuel calcul'!$M$11&lt;85000-$B$1,'DATA Fuel Flow'!U362,
"Trop chargé"
))))))))))</f>
        <v>587.4</v>
      </c>
      <c r="I22" s="69">
        <f ca="1">IF('Fuel calcul'!$M$11&lt;40000-$B$1,'DATA Fuel Flow'!J22,
IF('Fuel calcul'!$M$11&lt;45000-$B$1,'DATA Fuel Flow'!V22,
IF('Fuel calcul'!$M$11&lt;50000-$B$1,'DATA Fuel Flow'!J107,
IF('Fuel calcul'!$M$11&lt;55000-$B$1,'DATA Fuel Flow'!V107,
IF('Fuel calcul'!$M$11&lt;60000-$B$1,'DATA Fuel Flow'!J192,
IF('Fuel calcul'!$M$11&lt;65000-$B$1,'DATA Fuel Flow'!V192,
IF('Fuel calcul'!$M$11&lt;70000-$B$1,'DATA Fuel Flow'!J277,
IF('Fuel calcul'!$M$11&lt;75000-$B$1,'DATA Fuel Flow'!V277,
IF('Fuel calcul'!$M$11&lt;80000-$B$1,'DATA Fuel Flow'!J362,
IF('Fuel calcul'!$M$11&lt;85000-$B$1,'DATA Fuel Flow'!V362,
"Trop chargé"
))))))))))</f>
        <v>572.6</v>
      </c>
      <c r="J22" s="69">
        <f ca="1">IF('Fuel calcul'!$M$11&lt;40000-$B$1,'DATA Fuel Flow'!K22,
IF('Fuel calcul'!$M$11&lt;45000-$B$1,'DATA Fuel Flow'!W22,
IF('Fuel calcul'!$M$11&lt;50000-$B$1,'DATA Fuel Flow'!K107,
IF('Fuel calcul'!$M$11&lt;55000-$B$1,'DATA Fuel Flow'!W107,
IF('Fuel calcul'!$M$11&lt;60000-$B$1,'DATA Fuel Flow'!K192,
IF('Fuel calcul'!$M$11&lt;65000-$B$1,'DATA Fuel Flow'!W192,
IF('Fuel calcul'!$M$11&lt;70000-$B$1,'DATA Fuel Flow'!K277,
IF('Fuel calcul'!$M$11&lt;75000-$B$1,'DATA Fuel Flow'!W277,
IF('Fuel calcul'!$M$11&lt;80000-$B$1,'DATA Fuel Flow'!K362,
IF('Fuel calcul'!$M$11&lt;85000-$B$1,'DATA Fuel Flow'!W362,
"Trop chargé"
))))))))))</f>
        <v>557.4</v>
      </c>
      <c r="K22" s="70">
        <f ca="1">IF('Fuel calcul'!$M$11&lt;40000-$B$1,'DATA Fuel Flow'!L22,
IF('Fuel calcul'!$M$11&lt;45000-$B$1,'DATA Fuel Flow'!X22,
IF('Fuel calcul'!$M$11&lt;50000-$B$1,'DATA Fuel Flow'!L107,
IF('Fuel calcul'!$M$11&lt;55000-$B$1,'DATA Fuel Flow'!X107,
IF('Fuel calcul'!$M$11&lt;60000-$B$1,'DATA Fuel Flow'!L192,
IF('Fuel calcul'!$M$11&lt;65000-$B$1,'DATA Fuel Flow'!X192,
IF('Fuel calcul'!$M$11&lt;70000-$B$1,'DATA Fuel Flow'!L277,
IF('Fuel calcul'!$M$11&lt;75000-$B$1,'DATA Fuel Flow'!X277,
IF('Fuel calcul'!$M$11&lt;80000-$B$1,'DATA Fuel Flow'!L362,
IF('Fuel calcul'!$M$11&lt;85000-$B$1,'DATA Fuel Flow'!X362,
"Trop chargé"
))))))))))</f>
        <v>542.70000000000005</v>
      </c>
    </row>
    <row r="23" spans="1:11" ht="15.5" x14ac:dyDescent="0.35">
      <c r="A23" s="85">
        <v>10000</v>
      </c>
      <c r="B23" s="61">
        <v>360</v>
      </c>
      <c r="C23" s="62">
        <f ca="1">IF('Fuel calcul'!$M$11&lt;40000-$B$1,'DATA Fuel Flow'!D23,
IF('Fuel calcul'!$M$11&lt;45000-$B$1,'DATA Fuel Flow'!P23,
IF('Fuel calcul'!$M$11&lt;50000-$B$1,'DATA Fuel Flow'!D108,
IF('Fuel calcul'!$M$11&lt;55000-$B$1,'DATA Fuel Flow'!P108,
IF('Fuel calcul'!$M$11&lt;60000-$B$1,'DATA Fuel Flow'!D193,
IF('Fuel calcul'!$M$11&lt;65000-$B$1,'DATA Fuel Flow'!P193,
IF('Fuel calcul'!$M$11&lt;70000-$B$1,'DATA Fuel Flow'!D278,
IF('Fuel calcul'!$M$11&lt;75000-$B$1,'DATA Fuel Flow'!P278,
IF('Fuel calcul'!$M$11&lt;80000-$B$1,'DATA Fuel Flow'!D363,
IF('Fuel calcul'!$M$11&lt;85000-$B$1,'DATA Fuel Flow'!P363,
"Trop chargé"
))))))))))</f>
        <v>7852</v>
      </c>
      <c r="D23" s="62">
        <f ca="1">IF('Fuel calcul'!$M$11&lt;40000-$B$1,'DATA Fuel Flow'!E23,
IF('Fuel calcul'!$M$11&lt;45000-$B$1,'DATA Fuel Flow'!Q23,
IF('Fuel calcul'!$M$11&lt;50000-$B$1,'DATA Fuel Flow'!E108,
IF('Fuel calcul'!$M$11&lt;55000-$B$1,'DATA Fuel Flow'!Q108,
IF('Fuel calcul'!$M$11&lt;60000-$B$1,'DATA Fuel Flow'!E193,
IF('Fuel calcul'!$M$11&lt;65000-$B$1,'DATA Fuel Flow'!Q193,
IF('Fuel calcul'!$M$11&lt;70000-$B$1,'DATA Fuel Flow'!E278,
IF('Fuel calcul'!$M$11&lt;75000-$B$1,'DATA Fuel Flow'!Q278,
IF('Fuel calcul'!$M$11&lt;80000-$B$1,'DATA Fuel Flow'!E363,
IF('Fuel calcul'!$M$11&lt;85000-$B$1,'DATA Fuel Flow'!Q363,
"Trop chargé"
))))))))))</f>
        <v>8303</v>
      </c>
      <c r="E23" s="62">
        <f ca="1">IF('Fuel calcul'!$M$11&lt;40000-$B$1,'DATA Fuel Flow'!F23,
IF('Fuel calcul'!$M$11&lt;45000-$B$1,'DATA Fuel Flow'!R23,
IF('Fuel calcul'!$M$11&lt;50000-$B$1,'DATA Fuel Flow'!F108,
IF('Fuel calcul'!$M$11&lt;55000-$B$1,'DATA Fuel Flow'!R108,
IF('Fuel calcul'!$M$11&lt;60000-$B$1,'DATA Fuel Flow'!F193,
IF('Fuel calcul'!$M$11&lt;65000-$B$1,'DATA Fuel Flow'!R193,
IF('Fuel calcul'!$M$11&lt;70000-$B$1,'DATA Fuel Flow'!F278,
IF('Fuel calcul'!$M$11&lt;75000-$B$1,'DATA Fuel Flow'!R278,
IF('Fuel calcul'!$M$11&lt;80000-$B$1,'DATA Fuel Flow'!F363,
IF('Fuel calcul'!$M$11&lt;85000-$B$1,'DATA Fuel Flow'!R363,
"Trop chargé"
))))))))))</f>
        <v>8779</v>
      </c>
      <c r="F23" s="62">
        <f ca="1">IF('Fuel calcul'!$M$11&lt;40000-$B$1,'DATA Fuel Flow'!G23,
IF('Fuel calcul'!$M$11&lt;45000-$B$1,'DATA Fuel Flow'!S23,
IF('Fuel calcul'!$M$11&lt;50000-$B$1,'DATA Fuel Flow'!G108,
IF('Fuel calcul'!$M$11&lt;55000-$B$1,'DATA Fuel Flow'!S108,
IF('Fuel calcul'!$M$11&lt;60000-$B$1,'DATA Fuel Flow'!G193,
IF('Fuel calcul'!$M$11&lt;65000-$B$1,'DATA Fuel Flow'!S193,
IF('Fuel calcul'!$M$11&lt;70000-$B$1,'DATA Fuel Flow'!G278,
IF('Fuel calcul'!$M$11&lt;75000-$B$1,'DATA Fuel Flow'!S278,
IF('Fuel calcul'!$M$11&lt;80000-$B$1,'DATA Fuel Flow'!G363,
IF('Fuel calcul'!$M$11&lt;85000-$B$1,'DATA Fuel Flow'!S363,
"Trop chargé"
))))))))))</f>
        <v>9256</v>
      </c>
      <c r="G23" s="62">
        <f ca="1">IF('Fuel calcul'!$M$11&lt;40000-$B$1,'DATA Fuel Flow'!H23,
IF('Fuel calcul'!$M$11&lt;45000-$B$1,'DATA Fuel Flow'!T23,
IF('Fuel calcul'!$M$11&lt;50000-$B$1,'DATA Fuel Flow'!H108,
IF('Fuel calcul'!$M$11&lt;55000-$B$1,'DATA Fuel Flow'!T108,
IF('Fuel calcul'!$M$11&lt;60000-$B$1,'DATA Fuel Flow'!H193,
IF('Fuel calcul'!$M$11&lt;65000-$B$1,'DATA Fuel Flow'!T193,
IF('Fuel calcul'!$M$11&lt;70000-$B$1,'DATA Fuel Flow'!H278,
IF('Fuel calcul'!$M$11&lt;75000-$B$1,'DATA Fuel Flow'!T278,
IF('Fuel calcul'!$M$11&lt;80000-$B$1,'DATA Fuel Flow'!H363,
IF('Fuel calcul'!$M$11&lt;85000-$B$1,'DATA Fuel Flow'!T363,
"Trop chargé"
))))))))))</f>
        <v>9733</v>
      </c>
      <c r="H23" s="62">
        <f ca="1">IF('Fuel calcul'!$M$11&lt;40000-$B$1,'DATA Fuel Flow'!I23,
IF('Fuel calcul'!$M$11&lt;45000-$B$1,'DATA Fuel Flow'!U23,
IF('Fuel calcul'!$M$11&lt;50000-$B$1,'DATA Fuel Flow'!I108,
IF('Fuel calcul'!$M$11&lt;55000-$B$1,'DATA Fuel Flow'!U108,
IF('Fuel calcul'!$M$11&lt;60000-$B$1,'DATA Fuel Flow'!I193,
IF('Fuel calcul'!$M$11&lt;65000-$B$1,'DATA Fuel Flow'!U193,
IF('Fuel calcul'!$M$11&lt;70000-$B$1,'DATA Fuel Flow'!I278,
IF('Fuel calcul'!$M$11&lt;75000-$B$1,'DATA Fuel Flow'!U278,
IF('Fuel calcul'!$M$11&lt;80000-$B$1,'DATA Fuel Flow'!I363,
IF('Fuel calcul'!$M$11&lt;85000-$B$1,'DATA Fuel Flow'!U363,
"Trop chargé"
))))))))))</f>
        <v>10210</v>
      </c>
      <c r="I23" s="62">
        <f ca="1">IF('Fuel calcul'!$M$11&lt;40000-$B$1,'DATA Fuel Flow'!J23,
IF('Fuel calcul'!$M$11&lt;45000-$B$1,'DATA Fuel Flow'!V23,
IF('Fuel calcul'!$M$11&lt;50000-$B$1,'DATA Fuel Flow'!J108,
IF('Fuel calcul'!$M$11&lt;55000-$B$1,'DATA Fuel Flow'!V108,
IF('Fuel calcul'!$M$11&lt;60000-$B$1,'DATA Fuel Flow'!J193,
IF('Fuel calcul'!$M$11&lt;65000-$B$1,'DATA Fuel Flow'!V193,
IF('Fuel calcul'!$M$11&lt;70000-$B$1,'DATA Fuel Flow'!J278,
IF('Fuel calcul'!$M$11&lt;75000-$B$1,'DATA Fuel Flow'!V278,
IF('Fuel calcul'!$M$11&lt;80000-$B$1,'DATA Fuel Flow'!J363,
IF('Fuel calcul'!$M$11&lt;85000-$B$1,'DATA Fuel Flow'!V363,
"Trop chargé"
))))))))))</f>
        <v>10718</v>
      </c>
      <c r="J23" s="62">
        <f ca="1">IF('Fuel calcul'!$M$11&lt;40000-$B$1,'DATA Fuel Flow'!K23,
IF('Fuel calcul'!$M$11&lt;45000-$B$1,'DATA Fuel Flow'!W23,
IF('Fuel calcul'!$M$11&lt;50000-$B$1,'DATA Fuel Flow'!K108,
IF('Fuel calcul'!$M$11&lt;55000-$B$1,'DATA Fuel Flow'!W108,
IF('Fuel calcul'!$M$11&lt;60000-$B$1,'DATA Fuel Flow'!K193,
IF('Fuel calcul'!$M$11&lt;65000-$B$1,'DATA Fuel Flow'!W193,
IF('Fuel calcul'!$M$11&lt;70000-$B$1,'DATA Fuel Flow'!K278,
IF('Fuel calcul'!$M$11&lt;75000-$B$1,'DATA Fuel Flow'!W278,
IF('Fuel calcul'!$M$11&lt;80000-$B$1,'DATA Fuel Flow'!K363,
IF('Fuel calcul'!$M$11&lt;85000-$B$1,'DATA Fuel Flow'!W363,
"Trop chargé"
))))))))))</f>
        <v>11226</v>
      </c>
      <c r="K23" s="63">
        <f ca="1">IF('Fuel calcul'!$M$11&lt;40000-$B$1,'DATA Fuel Flow'!L23,
IF('Fuel calcul'!$M$11&lt;45000-$B$1,'DATA Fuel Flow'!X23,
IF('Fuel calcul'!$M$11&lt;50000-$B$1,'DATA Fuel Flow'!L108,
IF('Fuel calcul'!$M$11&lt;55000-$B$1,'DATA Fuel Flow'!X108,
IF('Fuel calcul'!$M$11&lt;60000-$B$1,'DATA Fuel Flow'!L193,
IF('Fuel calcul'!$M$11&lt;65000-$B$1,'DATA Fuel Flow'!X193,
IF('Fuel calcul'!$M$11&lt;70000-$B$1,'DATA Fuel Flow'!L278,
IF('Fuel calcul'!$M$11&lt;75000-$B$1,'DATA Fuel Flow'!X278,
IF('Fuel calcul'!$M$11&lt;80000-$B$1,'DATA Fuel Flow'!L363,
IF('Fuel calcul'!$M$11&lt;85000-$B$1,'DATA Fuel Flow'!X363,
"Trop chargé"
))))))))))</f>
        <v>11734</v>
      </c>
    </row>
    <row r="24" spans="1:11" ht="15.5" x14ac:dyDescent="0.35">
      <c r="A24" s="86">
        <v>10000</v>
      </c>
      <c r="B24" s="64">
        <v>400</v>
      </c>
      <c r="C24" s="65">
        <f ca="1">IF('Fuel calcul'!$M$11&lt;40000-$B$1,'DATA Fuel Flow'!D24,
IF('Fuel calcul'!$M$11&lt;45000-$B$1,'DATA Fuel Flow'!P24,
IF('Fuel calcul'!$M$11&lt;50000-$B$1,'DATA Fuel Flow'!D109,
IF('Fuel calcul'!$M$11&lt;55000-$B$1,'DATA Fuel Flow'!P109,
IF('Fuel calcul'!$M$11&lt;60000-$B$1,'DATA Fuel Flow'!D194,
IF('Fuel calcul'!$M$11&lt;65000-$B$1,'DATA Fuel Flow'!P194,
IF('Fuel calcul'!$M$11&lt;70000-$B$1,'DATA Fuel Flow'!D279,
IF('Fuel calcul'!$M$11&lt;75000-$B$1,'DATA Fuel Flow'!P279,
IF('Fuel calcul'!$M$11&lt;80000-$B$1,'DATA Fuel Flow'!D364,
IF('Fuel calcul'!$M$11&lt;85000-$B$1,'DATA Fuel Flow'!P364,
"Trop chargé"
))))))))))</f>
        <v>8275</v>
      </c>
      <c r="D24" s="65">
        <f ca="1">IF('Fuel calcul'!$M$11&lt;40000-$B$1,'DATA Fuel Flow'!E24,
IF('Fuel calcul'!$M$11&lt;45000-$B$1,'DATA Fuel Flow'!Q24,
IF('Fuel calcul'!$M$11&lt;50000-$B$1,'DATA Fuel Flow'!E109,
IF('Fuel calcul'!$M$11&lt;55000-$B$1,'DATA Fuel Flow'!Q109,
IF('Fuel calcul'!$M$11&lt;60000-$B$1,'DATA Fuel Flow'!E194,
IF('Fuel calcul'!$M$11&lt;65000-$B$1,'DATA Fuel Flow'!Q194,
IF('Fuel calcul'!$M$11&lt;70000-$B$1,'DATA Fuel Flow'!E279,
IF('Fuel calcul'!$M$11&lt;75000-$B$1,'DATA Fuel Flow'!Q279,
IF('Fuel calcul'!$M$11&lt;80000-$B$1,'DATA Fuel Flow'!E364,
IF('Fuel calcul'!$M$11&lt;85000-$B$1,'DATA Fuel Flow'!Q364,
"Trop chargé"
))))))))))</f>
        <v>8881</v>
      </c>
      <c r="E24" s="65">
        <f ca="1">IF('Fuel calcul'!$M$11&lt;40000-$B$1,'DATA Fuel Flow'!F24,
IF('Fuel calcul'!$M$11&lt;45000-$B$1,'DATA Fuel Flow'!R24,
IF('Fuel calcul'!$M$11&lt;50000-$B$1,'DATA Fuel Flow'!F109,
IF('Fuel calcul'!$M$11&lt;55000-$B$1,'DATA Fuel Flow'!R109,
IF('Fuel calcul'!$M$11&lt;60000-$B$1,'DATA Fuel Flow'!F194,
IF('Fuel calcul'!$M$11&lt;65000-$B$1,'DATA Fuel Flow'!R194,
IF('Fuel calcul'!$M$11&lt;70000-$B$1,'DATA Fuel Flow'!F279,
IF('Fuel calcul'!$M$11&lt;75000-$B$1,'DATA Fuel Flow'!R279,
IF('Fuel calcul'!$M$11&lt;80000-$B$1,'DATA Fuel Flow'!F364,
IF('Fuel calcul'!$M$11&lt;85000-$B$1,'DATA Fuel Flow'!R364,
"Trop chargé"
))))))))))</f>
        <v>9464</v>
      </c>
      <c r="F24" s="65">
        <f ca="1">IF('Fuel calcul'!$M$11&lt;40000-$B$1,'DATA Fuel Flow'!G24,
IF('Fuel calcul'!$M$11&lt;45000-$B$1,'DATA Fuel Flow'!S24,
IF('Fuel calcul'!$M$11&lt;50000-$B$1,'DATA Fuel Flow'!G109,
IF('Fuel calcul'!$M$11&lt;55000-$B$1,'DATA Fuel Flow'!S109,
IF('Fuel calcul'!$M$11&lt;60000-$B$1,'DATA Fuel Flow'!G194,
IF('Fuel calcul'!$M$11&lt;65000-$B$1,'DATA Fuel Flow'!S194,
IF('Fuel calcul'!$M$11&lt;70000-$B$1,'DATA Fuel Flow'!G279,
IF('Fuel calcul'!$M$11&lt;75000-$B$1,'DATA Fuel Flow'!S279,
IF('Fuel calcul'!$M$11&lt;80000-$B$1,'DATA Fuel Flow'!G364,
IF('Fuel calcul'!$M$11&lt;85000-$B$1,'DATA Fuel Flow'!S364,
"Trop chargé"
))))))))))</f>
        <v>10068</v>
      </c>
      <c r="G24" s="65">
        <f ca="1">IF('Fuel calcul'!$M$11&lt;40000-$B$1,'DATA Fuel Flow'!H24,
IF('Fuel calcul'!$M$11&lt;45000-$B$1,'DATA Fuel Flow'!T24,
IF('Fuel calcul'!$M$11&lt;50000-$B$1,'DATA Fuel Flow'!H109,
IF('Fuel calcul'!$M$11&lt;55000-$B$1,'DATA Fuel Flow'!T109,
IF('Fuel calcul'!$M$11&lt;60000-$B$1,'DATA Fuel Flow'!H194,
IF('Fuel calcul'!$M$11&lt;65000-$B$1,'DATA Fuel Flow'!T194,
IF('Fuel calcul'!$M$11&lt;70000-$B$1,'DATA Fuel Flow'!H279,
IF('Fuel calcul'!$M$11&lt;75000-$B$1,'DATA Fuel Flow'!T279,
IF('Fuel calcul'!$M$11&lt;80000-$B$1,'DATA Fuel Flow'!H364,
IF('Fuel calcul'!$M$11&lt;85000-$B$1,'DATA Fuel Flow'!T364,
"Trop chargé"
))))))))))</f>
        <v>10681</v>
      </c>
      <c r="H24" s="65">
        <f ca="1">IF('Fuel calcul'!$M$11&lt;40000-$B$1,'DATA Fuel Flow'!I24,
IF('Fuel calcul'!$M$11&lt;45000-$B$1,'DATA Fuel Flow'!U24,
IF('Fuel calcul'!$M$11&lt;50000-$B$1,'DATA Fuel Flow'!I109,
IF('Fuel calcul'!$M$11&lt;55000-$B$1,'DATA Fuel Flow'!U109,
IF('Fuel calcul'!$M$11&lt;60000-$B$1,'DATA Fuel Flow'!I194,
IF('Fuel calcul'!$M$11&lt;65000-$B$1,'DATA Fuel Flow'!U194,
IF('Fuel calcul'!$M$11&lt;70000-$B$1,'DATA Fuel Flow'!I279,
IF('Fuel calcul'!$M$11&lt;75000-$B$1,'DATA Fuel Flow'!U279,
IF('Fuel calcul'!$M$11&lt;80000-$B$1,'DATA Fuel Flow'!I364,
IF('Fuel calcul'!$M$11&lt;85000-$B$1,'DATA Fuel Flow'!U364,
"Trop chargé"
))))))))))</f>
        <v>11324</v>
      </c>
      <c r="I24" s="65">
        <f ca="1">IF('Fuel calcul'!$M$11&lt;40000-$B$1,'DATA Fuel Flow'!J24,
IF('Fuel calcul'!$M$11&lt;45000-$B$1,'DATA Fuel Flow'!V24,
IF('Fuel calcul'!$M$11&lt;50000-$B$1,'DATA Fuel Flow'!J109,
IF('Fuel calcul'!$M$11&lt;55000-$B$1,'DATA Fuel Flow'!V109,
IF('Fuel calcul'!$M$11&lt;60000-$B$1,'DATA Fuel Flow'!J194,
IF('Fuel calcul'!$M$11&lt;65000-$B$1,'DATA Fuel Flow'!V194,
IF('Fuel calcul'!$M$11&lt;70000-$B$1,'DATA Fuel Flow'!J279,
IF('Fuel calcul'!$M$11&lt;75000-$B$1,'DATA Fuel Flow'!V279,
IF('Fuel calcul'!$M$11&lt;80000-$B$1,'DATA Fuel Flow'!J364,
IF('Fuel calcul'!$M$11&lt;85000-$B$1,'DATA Fuel Flow'!V364,
"Trop chargé"
))))))))))</f>
        <v>11968</v>
      </c>
      <c r="J24" s="65">
        <f ca="1">IF('Fuel calcul'!$M$11&lt;40000-$B$1,'DATA Fuel Flow'!K24,
IF('Fuel calcul'!$M$11&lt;45000-$B$1,'DATA Fuel Flow'!W24,
IF('Fuel calcul'!$M$11&lt;50000-$B$1,'DATA Fuel Flow'!K109,
IF('Fuel calcul'!$M$11&lt;55000-$B$1,'DATA Fuel Flow'!W109,
IF('Fuel calcul'!$M$11&lt;60000-$B$1,'DATA Fuel Flow'!K194,
IF('Fuel calcul'!$M$11&lt;65000-$B$1,'DATA Fuel Flow'!W194,
IF('Fuel calcul'!$M$11&lt;70000-$B$1,'DATA Fuel Flow'!K279,
IF('Fuel calcul'!$M$11&lt;75000-$B$1,'DATA Fuel Flow'!W279,
IF('Fuel calcul'!$M$11&lt;80000-$B$1,'DATA Fuel Flow'!K364,
IF('Fuel calcul'!$M$11&lt;85000-$B$1,'DATA Fuel Flow'!W364,
"Trop chargé"
))))))))))</f>
        <v>12611</v>
      </c>
      <c r="K24" s="66">
        <f ca="1">IF('Fuel calcul'!$M$11&lt;40000-$B$1,'DATA Fuel Flow'!L24,
IF('Fuel calcul'!$M$11&lt;45000-$B$1,'DATA Fuel Flow'!X24,
IF('Fuel calcul'!$M$11&lt;50000-$B$1,'DATA Fuel Flow'!L109,
IF('Fuel calcul'!$M$11&lt;55000-$B$1,'DATA Fuel Flow'!X109,
IF('Fuel calcul'!$M$11&lt;60000-$B$1,'DATA Fuel Flow'!L194,
IF('Fuel calcul'!$M$11&lt;65000-$B$1,'DATA Fuel Flow'!X194,
IF('Fuel calcul'!$M$11&lt;70000-$B$1,'DATA Fuel Flow'!L279,
IF('Fuel calcul'!$M$11&lt;75000-$B$1,'DATA Fuel Flow'!X279,
IF('Fuel calcul'!$M$11&lt;80000-$B$1,'DATA Fuel Flow'!L364,
IF('Fuel calcul'!$M$11&lt;85000-$B$1,'DATA Fuel Flow'!X364,
"Trop chargé"
))))))))))</f>
        <v>13281</v>
      </c>
    </row>
    <row r="25" spans="1:11" ht="15.5" x14ac:dyDescent="0.35">
      <c r="A25" s="86">
        <v>10000</v>
      </c>
      <c r="B25" s="64">
        <v>440</v>
      </c>
      <c r="C25" s="65">
        <f ca="1">IF('Fuel calcul'!$M$11&lt;40000-$B$1,'DATA Fuel Flow'!D25,
IF('Fuel calcul'!$M$11&lt;45000-$B$1,'DATA Fuel Flow'!P25,
IF('Fuel calcul'!$M$11&lt;50000-$B$1,'DATA Fuel Flow'!D110,
IF('Fuel calcul'!$M$11&lt;55000-$B$1,'DATA Fuel Flow'!P110,
IF('Fuel calcul'!$M$11&lt;60000-$B$1,'DATA Fuel Flow'!D195,
IF('Fuel calcul'!$M$11&lt;65000-$B$1,'DATA Fuel Flow'!P195,
IF('Fuel calcul'!$M$11&lt;70000-$B$1,'DATA Fuel Flow'!D280,
IF('Fuel calcul'!$M$11&lt;75000-$B$1,'DATA Fuel Flow'!P280,
IF('Fuel calcul'!$M$11&lt;80000-$B$1,'DATA Fuel Flow'!D365,
IF('Fuel calcul'!$M$11&lt;85000-$B$1,'DATA Fuel Flow'!P365,
"Trop chargé"
))))))))))</f>
        <v>8990</v>
      </c>
      <c r="D25" s="65">
        <f ca="1">IF('Fuel calcul'!$M$11&lt;40000-$B$1,'DATA Fuel Flow'!E25,
IF('Fuel calcul'!$M$11&lt;45000-$B$1,'DATA Fuel Flow'!Q25,
IF('Fuel calcul'!$M$11&lt;50000-$B$1,'DATA Fuel Flow'!E110,
IF('Fuel calcul'!$M$11&lt;55000-$B$1,'DATA Fuel Flow'!Q110,
IF('Fuel calcul'!$M$11&lt;60000-$B$1,'DATA Fuel Flow'!E195,
IF('Fuel calcul'!$M$11&lt;65000-$B$1,'DATA Fuel Flow'!Q195,
IF('Fuel calcul'!$M$11&lt;70000-$B$1,'DATA Fuel Flow'!E280,
IF('Fuel calcul'!$M$11&lt;75000-$B$1,'DATA Fuel Flow'!Q280,
IF('Fuel calcul'!$M$11&lt;80000-$B$1,'DATA Fuel Flow'!E365,
IF('Fuel calcul'!$M$11&lt;85000-$B$1,'DATA Fuel Flow'!Q365,
"Trop chargé"
))))))))))</f>
        <v>9752</v>
      </c>
      <c r="E25" s="65">
        <f ca="1">IF('Fuel calcul'!$M$11&lt;40000-$B$1,'DATA Fuel Flow'!F25,
IF('Fuel calcul'!$M$11&lt;45000-$B$1,'DATA Fuel Flow'!R25,
IF('Fuel calcul'!$M$11&lt;50000-$B$1,'DATA Fuel Flow'!F110,
IF('Fuel calcul'!$M$11&lt;55000-$B$1,'DATA Fuel Flow'!R110,
IF('Fuel calcul'!$M$11&lt;60000-$B$1,'DATA Fuel Flow'!F195,
IF('Fuel calcul'!$M$11&lt;65000-$B$1,'DATA Fuel Flow'!R195,
IF('Fuel calcul'!$M$11&lt;70000-$B$1,'DATA Fuel Flow'!F280,
IF('Fuel calcul'!$M$11&lt;75000-$B$1,'DATA Fuel Flow'!R280,
IF('Fuel calcul'!$M$11&lt;80000-$B$1,'DATA Fuel Flow'!F365,
IF('Fuel calcul'!$M$11&lt;85000-$B$1,'DATA Fuel Flow'!R365,
"Trop chargé"
))))))))))</f>
        <v>10513</v>
      </c>
      <c r="F25" s="65">
        <f ca="1">IF('Fuel calcul'!$M$11&lt;40000-$B$1,'DATA Fuel Flow'!G25,
IF('Fuel calcul'!$M$11&lt;45000-$B$1,'DATA Fuel Flow'!S25,
IF('Fuel calcul'!$M$11&lt;50000-$B$1,'DATA Fuel Flow'!G110,
IF('Fuel calcul'!$M$11&lt;55000-$B$1,'DATA Fuel Flow'!S110,
IF('Fuel calcul'!$M$11&lt;60000-$B$1,'DATA Fuel Flow'!G195,
IF('Fuel calcul'!$M$11&lt;65000-$B$1,'DATA Fuel Flow'!S195,
IF('Fuel calcul'!$M$11&lt;70000-$B$1,'DATA Fuel Flow'!G280,
IF('Fuel calcul'!$M$11&lt;75000-$B$1,'DATA Fuel Flow'!S280,
IF('Fuel calcul'!$M$11&lt;80000-$B$1,'DATA Fuel Flow'!G365,
IF('Fuel calcul'!$M$11&lt;85000-$B$1,'DATA Fuel Flow'!S365,
"Trop chargé"
))))))))))</f>
        <v>11299</v>
      </c>
      <c r="G25" s="65">
        <f ca="1">IF('Fuel calcul'!$M$11&lt;40000-$B$1,'DATA Fuel Flow'!H25,
IF('Fuel calcul'!$M$11&lt;45000-$B$1,'DATA Fuel Flow'!T25,
IF('Fuel calcul'!$M$11&lt;50000-$B$1,'DATA Fuel Flow'!H110,
IF('Fuel calcul'!$M$11&lt;55000-$B$1,'DATA Fuel Flow'!T110,
IF('Fuel calcul'!$M$11&lt;60000-$B$1,'DATA Fuel Flow'!H195,
IF('Fuel calcul'!$M$11&lt;65000-$B$1,'DATA Fuel Flow'!T195,
IF('Fuel calcul'!$M$11&lt;70000-$B$1,'DATA Fuel Flow'!H280,
IF('Fuel calcul'!$M$11&lt;75000-$B$1,'DATA Fuel Flow'!T280,
IF('Fuel calcul'!$M$11&lt;80000-$B$1,'DATA Fuel Flow'!H365,
IF('Fuel calcul'!$M$11&lt;85000-$B$1,'DATA Fuel Flow'!T365,
"Trop chargé"
))))))))))</f>
        <v>12112</v>
      </c>
      <c r="H25" s="65">
        <f ca="1">IF('Fuel calcul'!$M$11&lt;40000-$B$1,'DATA Fuel Flow'!I25,
IF('Fuel calcul'!$M$11&lt;45000-$B$1,'DATA Fuel Flow'!U25,
IF('Fuel calcul'!$M$11&lt;50000-$B$1,'DATA Fuel Flow'!I110,
IF('Fuel calcul'!$M$11&lt;55000-$B$1,'DATA Fuel Flow'!U110,
IF('Fuel calcul'!$M$11&lt;60000-$B$1,'DATA Fuel Flow'!I195,
IF('Fuel calcul'!$M$11&lt;65000-$B$1,'DATA Fuel Flow'!U195,
IF('Fuel calcul'!$M$11&lt;70000-$B$1,'DATA Fuel Flow'!I280,
IF('Fuel calcul'!$M$11&lt;75000-$B$1,'DATA Fuel Flow'!U280,
IF('Fuel calcul'!$M$11&lt;80000-$B$1,'DATA Fuel Flow'!I365,
IF('Fuel calcul'!$M$11&lt;85000-$B$1,'DATA Fuel Flow'!U365,
"Trop chargé"
))))))))))</f>
        <v>12925</v>
      </c>
      <c r="I25" s="65">
        <f ca="1">IF('Fuel calcul'!$M$11&lt;40000-$B$1,'DATA Fuel Flow'!J25,
IF('Fuel calcul'!$M$11&lt;45000-$B$1,'DATA Fuel Flow'!V25,
IF('Fuel calcul'!$M$11&lt;50000-$B$1,'DATA Fuel Flow'!J110,
IF('Fuel calcul'!$M$11&lt;55000-$B$1,'DATA Fuel Flow'!V110,
IF('Fuel calcul'!$M$11&lt;60000-$B$1,'DATA Fuel Flow'!J195,
IF('Fuel calcul'!$M$11&lt;65000-$B$1,'DATA Fuel Flow'!V195,
IF('Fuel calcul'!$M$11&lt;70000-$B$1,'DATA Fuel Flow'!J280,
IF('Fuel calcul'!$M$11&lt;75000-$B$1,'DATA Fuel Flow'!V280,
IF('Fuel calcul'!$M$11&lt;80000-$B$1,'DATA Fuel Flow'!J365,
IF('Fuel calcul'!$M$11&lt;85000-$B$1,'DATA Fuel Flow'!V365,
"Trop chargé"
))))))))))</f>
        <v>13776</v>
      </c>
      <c r="J25" s="65">
        <f ca="1">IF('Fuel calcul'!$M$11&lt;40000-$B$1,'DATA Fuel Flow'!K25,
IF('Fuel calcul'!$M$11&lt;45000-$B$1,'DATA Fuel Flow'!W25,
IF('Fuel calcul'!$M$11&lt;50000-$B$1,'DATA Fuel Flow'!K110,
IF('Fuel calcul'!$M$11&lt;55000-$B$1,'DATA Fuel Flow'!W110,
IF('Fuel calcul'!$M$11&lt;60000-$B$1,'DATA Fuel Flow'!K195,
IF('Fuel calcul'!$M$11&lt;65000-$B$1,'DATA Fuel Flow'!W195,
IF('Fuel calcul'!$M$11&lt;70000-$B$1,'DATA Fuel Flow'!K280,
IF('Fuel calcul'!$M$11&lt;75000-$B$1,'DATA Fuel Flow'!W280,
IF('Fuel calcul'!$M$11&lt;80000-$B$1,'DATA Fuel Flow'!K365,
IF('Fuel calcul'!$M$11&lt;85000-$B$1,'DATA Fuel Flow'!W365,
"Trop chargé"
))))))))))</f>
        <v>14638</v>
      </c>
      <c r="K25" s="66">
        <f ca="1">IF('Fuel calcul'!$M$11&lt;40000-$B$1,'DATA Fuel Flow'!L25,
IF('Fuel calcul'!$M$11&lt;45000-$B$1,'DATA Fuel Flow'!X25,
IF('Fuel calcul'!$M$11&lt;50000-$B$1,'DATA Fuel Flow'!L110,
IF('Fuel calcul'!$M$11&lt;55000-$B$1,'DATA Fuel Flow'!X110,
IF('Fuel calcul'!$M$11&lt;60000-$B$1,'DATA Fuel Flow'!L195,
IF('Fuel calcul'!$M$11&lt;65000-$B$1,'DATA Fuel Flow'!X195,
IF('Fuel calcul'!$M$11&lt;70000-$B$1,'DATA Fuel Flow'!L280,
IF('Fuel calcul'!$M$11&lt;75000-$B$1,'DATA Fuel Flow'!X280,
IF('Fuel calcul'!$M$11&lt;80000-$B$1,'DATA Fuel Flow'!L365,
IF('Fuel calcul'!$M$11&lt;85000-$B$1,'DATA Fuel Flow'!X365,
"Trop chargé"
))))))))))</f>
        <v>15507</v>
      </c>
    </row>
    <row r="26" spans="1:11" ht="15.5" x14ac:dyDescent="0.35">
      <c r="A26" s="86">
        <v>10000</v>
      </c>
      <c r="B26" s="64">
        <v>480</v>
      </c>
      <c r="C26" s="65">
        <f ca="1">IF('Fuel calcul'!$M$11&lt;40000-$B$1,'DATA Fuel Flow'!D26,
IF('Fuel calcul'!$M$11&lt;45000-$B$1,'DATA Fuel Flow'!P26,
IF('Fuel calcul'!$M$11&lt;50000-$B$1,'DATA Fuel Flow'!D111,
IF('Fuel calcul'!$M$11&lt;55000-$B$1,'DATA Fuel Flow'!P111,
IF('Fuel calcul'!$M$11&lt;60000-$B$1,'DATA Fuel Flow'!D196,
IF('Fuel calcul'!$M$11&lt;65000-$B$1,'DATA Fuel Flow'!P196,
IF('Fuel calcul'!$M$11&lt;70000-$B$1,'DATA Fuel Flow'!D281,
IF('Fuel calcul'!$M$11&lt;75000-$B$1,'DATA Fuel Flow'!P281,
IF('Fuel calcul'!$M$11&lt;80000-$B$1,'DATA Fuel Flow'!D366,
IF('Fuel calcul'!$M$11&lt;85000-$B$1,'DATA Fuel Flow'!P366,
"Trop chargé"
))))))))))</f>
        <v>9928</v>
      </c>
      <c r="D26" s="65">
        <f ca="1">IF('Fuel calcul'!$M$11&lt;40000-$B$1,'DATA Fuel Flow'!E26,
IF('Fuel calcul'!$M$11&lt;45000-$B$1,'DATA Fuel Flow'!Q26,
IF('Fuel calcul'!$M$11&lt;50000-$B$1,'DATA Fuel Flow'!E111,
IF('Fuel calcul'!$M$11&lt;55000-$B$1,'DATA Fuel Flow'!Q111,
IF('Fuel calcul'!$M$11&lt;60000-$B$1,'DATA Fuel Flow'!E196,
IF('Fuel calcul'!$M$11&lt;65000-$B$1,'DATA Fuel Flow'!Q196,
IF('Fuel calcul'!$M$11&lt;70000-$B$1,'DATA Fuel Flow'!E281,
IF('Fuel calcul'!$M$11&lt;75000-$B$1,'DATA Fuel Flow'!Q281,
IF('Fuel calcul'!$M$11&lt;80000-$B$1,'DATA Fuel Flow'!E366,
IF('Fuel calcul'!$M$11&lt;85000-$B$1,'DATA Fuel Flow'!Q366,
"Trop chargé"
))))))))))</f>
        <v>10896</v>
      </c>
      <c r="E26" s="65">
        <f ca="1">IF('Fuel calcul'!$M$11&lt;40000-$B$1,'DATA Fuel Flow'!F26,
IF('Fuel calcul'!$M$11&lt;45000-$B$1,'DATA Fuel Flow'!R26,
IF('Fuel calcul'!$M$11&lt;50000-$B$1,'DATA Fuel Flow'!F111,
IF('Fuel calcul'!$M$11&lt;55000-$B$1,'DATA Fuel Flow'!R111,
IF('Fuel calcul'!$M$11&lt;60000-$B$1,'DATA Fuel Flow'!F196,
IF('Fuel calcul'!$M$11&lt;65000-$B$1,'DATA Fuel Flow'!R196,
IF('Fuel calcul'!$M$11&lt;70000-$B$1,'DATA Fuel Flow'!F281,
IF('Fuel calcul'!$M$11&lt;75000-$B$1,'DATA Fuel Flow'!R281,
IF('Fuel calcul'!$M$11&lt;80000-$B$1,'DATA Fuel Flow'!F366,
IF('Fuel calcul'!$M$11&lt;85000-$B$1,'DATA Fuel Flow'!R366,
"Trop chargé"
))))))))))</f>
        <v>11905</v>
      </c>
      <c r="F26" s="65">
        <f ca="1">IF('Fuel calcul'!$M$11&lt;40000-$B$1,'DATA Fuel Flow'!G26,
IF('Fuel calcul'!$M$11&lt;45000-$B$1,'DATA Fuel Flow'!S26,
IF('Fuel calcul'!$M$11&lt;50000-$B$1,'DATA Fuel Flow'!G111,
IF('Fuel calcul'!$M$11&lt;55000-$B$1,'DATA Fuel Flow'!S111,
IF('Fuel calcul'!$M$11&lt;60000-$B$1,'DATA Fuel Flow'!G196,
IF('Fuel calcul'!$M$11&lt;65000-$B$1,'DATA Fuel Flow'!S196,
IF('Fuel calcul'!$M$11&lt;70000-$B$1,'DATA Fuel Flow'!G281,
IF('Fuel calcul'!$M$11&lt;75000-$B$1,'DATA Fuel Flow'!S281,
IF('Fuel calcul'!$M$11&lt;80000-$B$1,'DATA Fuel Flow'!G366,
IF('Fuel calcul'!$M$11&lt;85000-$B$1,'DATA Fuel Flow'!S366,
"Trop chargé"
))))))))))</f>
        <v>12942</v>
      </c>
      <c r="G26" s="65">
        <f ca="1">IF('Fuel calcul'!$M$11&lt;40000-$B$1,'DATA Fuel Flow'!H26,
IF('Fuel calcul'!$M$11&lt;45000-$B$1,'DATA Fuel Flow'!T26,
IF('Fuel calcul'!$M$11&lt;50000-$B$1,'DATA Fuel Flow'!H111,
IF('Fuel calcul'!$M$11&lt;55000-$B$1,'DATA Fuel Flow'!T111,
IF('Fuel calcul'!$M$11&lt;60000-$B$1,'DATA Fuel Flow'!H196,
IF('Fuel calcul'!$M$11&lt;65000-$B$1,'DATA Fuel Flow'!T196,
IF('Fuel calcul'!$M$11&lt;70000-$B$1,'DATA Fuel Flow'!H281,
IF('Fuel calcul'!$M$11&lt;75000-$B$1,'DATA Fuel Flow'!T281,
IF('Fuel calcul'!$M$11&lt;80000-$B$1,'DATA Fuel Flow'!H366,
IF('Fuel calcul'!$M$11&lt;85000-$B$1,'DATA Fuel Flow'!T366,
"Trop chargé"
))))))))))</f>
        <v>14013</v>
      </c>
      <c r="H26" s="65">
        <f ca="1">IF('Fuel calcul'!$M$11&lt;40000-$B$1,'DATA Fuel Flow'!I26,
IF('Fuel calcul'!$M$11&lt;45000-$B$1,'DATA Fuel Flow'!U26,
IF('Fuel calcul'!$M$11&lt;50000-$B$1,'DATA Fuel Flow'!I111,
IF('Fuel calcul'!$M$11&lt;55000-$B$1,'DATA Fuel Flow'!U111,
IF('Fuel calcul'!$M$11&lt;60000-$B$1,'DATA Fuel Flow'!I196,
IF('Fuel calcul'!$M$11&lt;65000-$B$1,'DATA Fuel Flow'!U196,
IF('Fuel calcul'!$M$11&lt;70000-$B$1,'DATA Fuel Flow'!I281,
IF('Fuel calcul'!$M$11&lt;75000-$B$1,'DATA Fuel Flow'!U281,
IF('Fuel calcul'!$M$11&lt;80000-$B$1,'DATA Fuel Flow'!I366,
IF('Fuel calcul'!$M$11&lt;85000-$B$1,'DATA Fuel Flow'!U366,
"Trop chargé"
))))))))))</f>
        <v>15124</v>
      </c>
      <c r="I26" s="65">
        <f ca="1">IF('Fuel calcul'!$M$11&lt;40000-$B$1,'DATA Fuel Flow'!J26,
IF('Fuel calcul'!$M$11&lt;45000-$B$1,'DATA Fuel Flow'!V26,
IF('Fuel calcul'!$M$11&lt;50000-$B$1,'DATA Fuel Flow'!J111,
IF('Fuel calcul'!$M$11&lt;55000-$B$1,'DATA Fuel Flow'!V111,
IF('Fuel calcul'!$M$11&lt;60000-$B$1,'DATA Fuel Flow'!J196,
IF('Fuel calcul'!$M$11&lt;65000-$B$1,'DATA Fuel Flow'!V196,
IF('Fuel calcul'!$M$11&lt;70000-$B$1,'DATA Fuel Flow'!J281,
IF('Fuel calcul'!$M$11&lt;75000-$B$1,'DATA Fuel Flow'!V281,
IF('Fuel calcul'!$M$11&lt;80000-$B$1,'DATA Fuel Flow'!J366,
IF('Fuel calcul'!$M$11&lt;85000-$B$1,'DATA Fuel Flow'!V366,
"Trop chargé"
))))))))))</f>
        <v>16260</v>
      </c>
      <c r="J26" s="65">
        <f ca="1">IF('Fuel calcul'!$M$11&lt;40000-$B$1,'DATA Fuel Flow'!K26,
IF('Fuel calcul'!$M$11&lt;45000-$B$1,'DATA Fuel Flow'!W26,
IF('Fuel calcul'!$M$11&lt;50000-$B$1,'DATA Fuel Flow'!K111,
IF('Fuel calcul'!$M$11&lt;55000-$B$1,'DATA Fuel Flow'!W111,
IF('Fuel calcul'!$M$11&lt;60000-$B$1,'DATA Fuel Flow'!K196,
IF('Fuel calcul'!$M$11&lt;65000-$B$1,'DATA Fuel Flow'!W196,
IF('Fuel calcul'!$M$11&lt;70000-$B$1,'DATA Fuel Flow'!K281,
IF('Fuel calcul'!$M$11&lt;75000-$B$1,'DATA Fuel Flow'!W281,
IF('Fuel calcul'!$M$11&lt;80000-$B$1,'DATA Fuel Flow'!K366,
IF('Fuel calcul'!$M$11&lt;85000-$B$1,'DATA Fuel Flow'!W366,
"Trop chargé"
))))))))))</f>
        <v>17444</v>
      </c>
      <c r="K26" s="66">
        <f ca="1">IF('Fuel calcul'!$M$11&lt;40000-$B$1,'DATA Fuel Flow'!L26,
IF('Fuel calcul'!$M$11&lt;45000-$B$1,'DATA Fuel Flow'!X26,
IF('Fuel calcul'!$M$11&lt;50000-$B$1,'DATA Fuel Flow'!L111,
IF('Fuel calcul'!$M$11&lt;55000-$B$1,'DATA Fuel Flow'!X111,
IF('Fuel calcul'!$M$11&lt;60000-$B$1,'DATA Fuel Flow'!L196,
IF('Fuel calcul'!$M$11&lt;65000-$B$1,'DATA Fuel Flow'!X196,
IF('Fuel calcul'!$M$11&lt;70000-$B$1,'DATA Fuel Flow'!L281,
IF('Fuel calcul'!$M$11&lt;75000-$B$1,'DATA Fuel Flow'!X281,
IF('Fuel calcul'!$M$11&lt;80000-$B$1,'DATA Fuel Flow'!L366,
IF('Fuel calcul'!$M$11&lt;85000-$B$1,'DATA Fuel Flow'!X366,
"Trop chargé"
))))))))))</f>
        <v>18857</v>
      </c>
    </row>
    <row r="27" spans="1:11" ht="15.5" x14ac:dyDescent="0.35">
      <c r="A27" s="86">
        <v>10000</v>
      </c>
      <c r="B27" s="64">
        <v>520</v>
      </c>
      <c r="C27" s="65">
        <f ca="1">IF('Fuel calcul'!$M$11&lt;40000-$B$1,'DATA Fuel Flow'!D27,
IF('Fuel calcul'!$M$11&lt;45000-$B$1,'DATA Fuel Flow'!P27,
IF('Fuel calcul'!$M$11&lt;50000-$B$1,'DATA Fuel Flow'!D112,
IF('Fuel calcul'!$M$11&lt;55000-$B$1,'DATA Fuel Flow'!P112,
IF('Fuel calcul'!$M$11&lt;60000-$B$1,'DATA Fuel Flow'!D197,
IF('Fuel calcul'!$M$11&lt;65000-$B$1,'DATA Fuel Flow'!P197,
IF('Fuel calcul'!$M$11&lt;70000-$B$1,'DATA Fuel Flow'!D282,
IF('Fuel calcul'!$M$11&lt;75000-$B$1,'DATA Fuel Flow'!P282,
IF('Fuel calcul'!$M$11&lt;80000-$B$1,'DATA Fuel Flow'!D367,
IF('Fuel calcul'!$M$11&lt;85000-$B$1,'DATA Fuel Flow'!P367,
"Trop chargé"
))))))))))</f>
        <v>11189</v>
      </c>
      <c r="D27" s="65">
        <f ca="1">IF('Fuel calcul'!$M$11&lt;40000-$B$1,'DATA Fuel Flow'!E27,
IF('Fuel calcul'!$M$11&lt;45000-$B$1,'DATA Fuel Flow'!Q27,
IF('Fuel calcul'!$M$11&lt;50000-$B$1,'DATA Fuel Flow'!E112,
IF('Fuel calcul'!$M$11&lt;55000-$B$1,'DATA Fuel Flow'!Q112,
IF('Fuel calcul'!$M$11&lt;60000-$B$1,'DATA Fuel Flow'!E197,
IF('Fuel calcul'!$M$11&lt;65000-$B$1,'DATA Fuel Flow'!Q197,
IF('Fuel calcul'!$M$11&lt;70000-$B$1,'DATA Fuel Flow'!E282,
IF('Fuel calcul'!$M$11&lt;75000-$B$1,'DATA Fuel Flow'!Q282,
IF('Fuel calcul'!$M$11&lt;80000-$B$1,'DATA Fuel Flow'!E367,
IF('Fuel calcul'!$M$11&lt;85000-$B$1,'DATA Fuel Flow'!Q367,
"Trop chargé"
))))))))))</f>
        <v>12458</v>
      </c>
      <c r="E27" s="65">
        <f ca="1">IF('Fuel calcul'!$M$11&lt;40000-$B$1,'DATA Fuel Flow'!F27,
IF('Fuel calcul'!$M$11&lt;45000-$B$1,'DATA Fuel Flow'!R27,
IF('Fuel calcul'!$M$11&lt;50000-$B$1,'DATA Fuel Flow'!F112,
IF('Fuel calcul'!$M$11&lt;55000-$B$1,'DATA Fuel Flow'!R112,
IF('Fuel calcul'!$M$11&lt;60000-$B$1,'DATA Fuel Flow'!F197,
IF('Fuel calcul'!$M$11&lt;65000-$B$1,'DATA Fuel Flow'!R197,
IF('Fuel calcul'!$M$11&lt;70000-$B$1,'DATA Fuel Flow'!F282,
IF('Fuel calcul'!$M$11&lt;75000-$B$1,'DATA Fuel Flow'!R282,
IF('Fuel calcul'!$M$11&lt;80000-$B$1,'DATA Fuel Flow'!F367,
IF('Fuel calcul'!$M$11&lt;85000-$B$1,'DATA Fuel Flow'!R367,
"Trop chargé"
))))))))))</f>
        <v>13758</v>
      </c>
      <c r="F27" s="65">
        <f ca="1">IF('Fuel calcul'!$M$11&lt;40000-$B$1,'DATA Fuel Flow'!G27,
IF('Fuel calcul'!$M$11&lt;45000-$B$1,'DATA Fuel Flow'!S27,
IF('Fuel calcul'!$M$11&lt;50000-$B$1,'DATA Fuel Flow'!G112,
IF('Fuel calcul'!$M$11&lt;55000-$B$1,'DATA Fuel Flow'!S112,
IF('Fuel calcul'!$M$11&lt;60000-$B$1,'DATA Fuel Flow'!G197,
IF('Fuel calcul'!$M$11&lt;65000-$B$1,'DATA Fuel Flow'!S197,
IF('Fuel calcul'!$M$11&lt;70000-$B$1,'DATA Fuel Flow'!G282,
IF('Fuel calcul'!$M$11&lt;75000-$B$1,'DATA Fuel Flow'!S282,
IF('Fuel calcul'!$M$11&lt;80000-$B$1,'DATA Fuel Flow'!G367,
IF('Fuel calcul'!$M$11&lt;85000-$B$1,'DATA Fuel Flow'!S367,
"Trop chargé"
))))))))))</f>
        <v>15159</v>
      </c>
      <c r="G27" s="65">
        <f ca="1">IF('Fuel calcul'!$M$11&lt;40000-$B$1,'DATA Fuel Flow'!H27,
IF('Fuel calcul'!$M$11&lt;45000-$B$1,'DATA Fuel Flow'!T27,
IF('Fuel calcul'!$M$11&lt;50000-$B$1,'DATA Fuel Flow'!H112,
IF('Fuel calcul'!$M$11&lt;55000-$B$1,'DATA Fuel Flow'!T112,
IF('Fuel calcul'!$M$11&lt;60000-$B$1,'DATA Fuel Flow'!H197,
IF('Fuel calcul'!$M$11&lt;65000-$B$1,'DATA Fuel Flow'!T197,
IF('Fuel calcul'!$M$11&lt;70000-$B$1,'DATA Fuel Flow'!H282,
IF('Fuel calcul'!$M$11&lt;75000-$B$1,'DATA Fuel Flow'!T282,
IF('Fuel calcul'!$M$11&lt;80000-$B$1,'DATA Fuel Flow'!H367,
IF('Fuel calcul'!$M$11&lt;85000-$B$1,'DATA Fuel Flow'!T367,
"Trop chargé"
))))))))))</f>
        <v>16584</v>
      </c>
      <c r="H27" s="65">
        <f ca="1">IF('Fuel calcul'!$M$11&lt;40000-$B$1,'DATA Fuel Flow'!I27,
IF('Fuel calcul'!$M$11&lt;45000-$B$1,'DATA Fuel Flow'!U27,
IF('Fuel calcul'!$M$11&lt;50000-$B$1,'DATA Fuel Flow'!I112,
IF('Fuel calcul'!$M$11&lt;55000-$B$1,'DATA Fuel Flow'!U112,
IF('Fuel calcul'!$M$11&lt;60000-$B$1,'DATA Fuel Flow'!I197,
IF('Fuel calcul'!$M$11&lt;65000-$B$1,'DATA Fuel Flow'!U197,
IF('Fuel calcul'!$M$11&lt;70000-$B$1,'DATA Fuel Flow'!I282,
IF('Fuel calcul'!$M$11&lt;75000-$B$1,'DATA Fuel Flow'!U282,
IF('Fuel calcul'!$M$11&lt;80000-$B$1,'DATA Fuel Flow'!I367,
IF('Fuel calcul'!$M$11&lt;85000-$B$1,'DATA Fuel Flow'!U367,
"Trop chargé"
))))))))))</f>
        <v>18052</v>
      </c>
      <c r="I27" s="65">
        <f ca="1">IF('Fuel calcul'!$M$11&lt;40000-$B$1,'DATA Fuel Flow'!J27,
IF('Fuel calcul'!$M$11&lt;45000-$B$1,'DATA Fuel Flow'!V27,
IF('Fuel calcul'!$M$11&lt;50000-$B$1,'DATA Fuel Flow'!J112,
IF('Fuel calcul'!$M$11&lt;55000-$B$1,'DATA Fuel Flow'!V112,
IF('Fuel calcul'!$M$11&lt;60000-$B$1,'DATA Fuel Flow'!J197,
IF('Fuel calcul'!$M$11&lt;65000-$B$1,'DATA Fuel Flow'!V197,
IF('Fuel calcul'!$M$11&lt;70000-$B$1,'DATA Fuel Flow'!J282,
IF('Fuel calcul'!$M$11&lt;75000-$B$1,'DATA Fuel Flow'!V282,
IF('Fuel calcul'!$M$11&lt;80000-$B$1,'DATA Fuel Flow'!J367,
IF('Fuel calcul'!$M$11&lt;85000-$B$1,'DATA Fuel Flow'!V367,
"Trop chargé"
))))))))))</f>
        <v>19818</v>
      </c>
      <c r="J27" s="65">
        <f ca="1">IF('Fuel calcul'!$M$11&lt;40000-$B$1,'DATA Fuel Flow'!K27,
IF('Fuel calcul'!$M$11&lt;45000-$B$1,'DATA Fuel Flow'!W27,
IF('Fuel calcul'!$M$11&lt;50000-$B$1,'DATA Fuel Flow'!K112,
IF('Fuel calcul'!$M$11&lt;55000-$B$1,'DATA Fuel Flow'!W112,
IF('Fuel calcul'!$M$11&lt;60000-$B$1,'DATA Fuel Flow'!K197,
IF('Fuel calcul'!$M$11&lt;65000-$B$1,'DATA Fuel Flow'!W197,
IF('Fuel calcul'!$M$11&lt;70000-$B$1,'DATA Fuel Flow'!K282,
IF('Fuel calcul'!$M$11&lt;75000-$B$1,'DATA Fuel Flow'!W282,
IF('Fuel calcul'!$M$11&lt;80000-$B$1,'DATA Fuel Flow'!K367,
IF('Fuel calcul'!$M$11&lt;85000-$B$1,'DATA Fuel Flow'!W367,
"Trop chargé"
))))))))))</f>
        <v>21287</v>
      </c>
      <c r="K27" s="66">
        <f ca="1">IF('Fuel calcul'!$M$11&lt;40000-$B$1,'DATA Fuel Flow'!L27,
IF('Fuel calcul'!$M$11&lt;45000-$B$1,'DATA Fuel Flow'!X27,
IF('Fuel calcul'!$M$11&lt;50000-$B$1,'DATA Fuel Flow'!L112,
IF('Fuel calcul'!$M$11&lt;55000-$B$1,'DATA Fuel Flow'!X112,
IF('Fuel calcul'!$M$11&lt;60000-$B$1,'DATA Fuel Flow'!L197,
IF('Fuel calcul'!$M$11&lt;65000-$B$1,'DATA Fuel Flow'!X197,
IF('Fuel calcul'!$M$11&lt;70000-$B$1,'DATA Fuel Flow'!L282,
IF('Fuel calcul'!$M$11&lt;75000-$B$1,'DATA Fuel Flow'!X282,
IF('Fuel calcul'!$M$11&lt;80000-$B$1,'DATA Fuel Flow'!L367,
IF('Fuel calcul'!$M$11&lt;85000-$B$1,'DATA Fuel Flow'!X367,
"Trop chargé"
))))))))))</f>
        <v>22917</v>
      </c>
    </row>
    <row r="28" spans="1:11" ht="15.5" x14ac:dyDescent="0.35">
      <c r="A28" s="86">
        <v>10000</v>
      </c>
      <c r="B28" s="64">
        <v>560</v>
      </c>
      <c r="C28" s="65">
        <f ca="1">IF('Fuel calcul'!$M$11&lt;40000-$B$1,'DATA Fuel Flow'!D28,
IF('Fuel calcul'!$M$11&lt;45000-$B$1,'DATA Fuel Flow'!P28,
IF('Fuel calcul'!$M$11&lt;50000-$B$1,'DATA Fuel Flow'!D113,
IF('Fuel calcul'!$M$11&lt;55000-$B$1,'DATA Fuel Flow'!P113,
IF('Fuel calcul'!$M$11&lt;60000-$B$1,'DATA Fuel Flow'!D198,
IF('Fuel calcul'!$M$11&lt;65000-$B$1,'DATA Fuel Flow'!P198,
IF('Fuel calcul'!$M$11&lt;70000-$B$1,'DATA Fuel Flow'!D283,
IF('Fuel calcul'!$M$11&lt;75000-$B$1,'DATA Fuel Flow'!P283,
IF('Fuel calcul'!$M$11&lt;80000-$B$1,'DATA Fuel Flow'!D368,
IF('Fuel calcul'!$M$11&lt;85000-$B$1,'DATA Fuel Flow'!P368,
"Trop chargé"
))))))))))</f>
        <v>12871</v>
      </c>
      <c r="D28" s="65">
        <f ca="1">IF('Fuel calcul'!$M$11&lt;40000-$B$1,'DATA Fuel Flow'!E28,
IF('Fuel calcul'!$M$11&lt;45000-$B$1,'DATA Fuel Flow'!Q28,
IF('Fuel calcul'!$M$11&lt;50000-$B$1,'DATA Fuel Flow'!E113,
IF('Fuel calcul'!$M$11&lt;55000-$B$1,'DATA Fuel Flow'!Q113,
IF('Fuel calcul'!$M$11&lt;60000-$B$1,'DATA Fuel Flow'!E198,
IF('Fuel calcul'!$M$11&lt;65000-$B$1,'DATA Fuel Flow'!Q198,
IF('Fuel calcul'!$M$11&lt;70000-$B$1,'DATA Fuel Flow'!E283,
IF('Fuel calcul'!$M$11&lt;75000-$B$1,'DATA Fuel Flow'!Q283,
IF('Fuel calcul'!$M$11&lt;80000-$B$1,'DATA Fuel Flow'!E368,
IF('Fuel calcul'!$M$11&lt;85000-$B$1,'DATA Fuel Flow'!Q368,
"Trop chargé"
))))))))))</f>
        <v>14495</v>
      </c>
      <c r="E28" s="65">
        <f ca="1">IF('Fuel calcul'!$M$11&lt;40000-$B$1,'DATA Fuel Flow'!F28,
IF('Fuel calcul'!$M$11&lt;45000-$B$1,'DATA Fuel Flow'!R28,
IF('Fuel calcul'!$M$11&lt;50000-$B$1,'DATA Fuel Flow'!F113,
IF('Fuel calcul'!$M$11&lt;55000-$B$1,'DATA Fuel Flow'!R113,
IF('Fuel calcul'!$M$11&lt;60000-$B$1,'DATA Fuel Flow'!F198,
IF('Fuel calcul'!$M$11&lt;65000-$B$1,'DATA Fuel Flow'!R198,
IF('Fuel calcul'!$M$11&lt;70000-$B$1,'DATA Fuel Flow'!F283,
IF('Fuel calcul'!$M$11&lt;75000-$B$1,'DATA Fuel Flow'!R283,
IF('Fuel calcul'!$M$11&lt;80000-$B$1,'DATA Fuel Flow'!F368,
IF('Fuel calcul'!$M$11&lt;85000-$B$1,'DATA Fuel Flow'!R368,
"Trop chargé"
))))))))))</f>
        <v>16322</v>
      </c>
      <c r="F28" s="65">
        <f ca="1">IF('Fuel calcul'!$M$11&lt;40000-$B$1,'DATA Fuel Flow'!G28,
IF('Fuel calcul'!$M$11&lt;45000-$B$1,'DATA Fuel Flow'!S28,
IF('Fuel calcul'!$M$11&lt;50000-$B$1,'DATA Fuel Flow'!G113,
IF('Fuel calcul'!$M$11&lt;55000-$B$1,'DATA Fuel Flow'!S113,
IF('Fuel calcul'!$M$11&lt;60000-$B$1,'DATA Fuel Flow'!G198,
IF('Fuel calcul'!$M$11&lt;65000-$B$1,'DATA Fuel Flow'!S198,
IF('Fuel calcul'!$M$11&lt;70000-$B$1,'DATA Fuel Flow'!G283,
IF('Fuel calcul'!$M$11&lt;75000-$B$1,'DATA Fuel Flow'!S283,
IF('Fuel calcul'!$M$11&lt;80000-$B$1,'DATA Fuel Flow'!G368,
IF('Fuel calcul'!$M$11&lt;85000-$B$1,'DATA Fuel Flow'!S368,
"Trop chargé"
))))))))))</f>
        <v>18197</v>
      </c>
      <c r="G28" s="65">
        <f ca="1">IF('Fuel calcul'!$M$11&lt;40000-$B$1,'DATA Fuel Flow'!H28,
IF('Fuel calcul'!$M$11&lt;45000-$B$1,'DATA Fuel Flow'!T28,
IF('Fuel calcul'!$M$11&lt;50000-$B$1,'DATA Fuel Flow'!H113,
IF('Fuel calcul'!$M$11&lt;55000-$B$1,'DATA Fuel Flow'!T113,
IF('Fuel calcul'!$M$11&lt;60000-$B$1,'DATA Fuel Flow'!H198,
IF('Fuel calcul'!$M$11&lt;65000-$B$1,'DATA Fuel Flow'!T198,
IF('Fuel calcul'!$M$11&lt;70000-$B$1,'DATA Fuel Flow'!H283,
IF('Fuel calcul'!$M$11&lt;75000-$B$1,'DATA Fuel Flow'!T283,
IF('Fuel calcul'!$M$11&lt;80000-$B$1,'DATA Fuel Flow'!H368,
IF('Fuel calcul'!$M$11&lt;85000-$B$1,'DATA Fuel Flow'!T368,
"Trop chargé"
))))))))))</f>
        <v>20176</v>
      </c>
      <c r="H28" s="65">
        <f ca="1">IF('Fuel calcul'!$M$11&lt;40000-$B$1,'DATA Fuel Flow'!I28,
IF('Fuel calcul'!$M$11&lt;45000-$B$1,'DATA Fuel Flow'!U28,
IF('Fuel calcul'!$M$11&lt;50000-$B$1,'DATA Fuel Flow'!I113,
IF('Fuel calcul'!$M$11&lt;55000-$B$1,'DATA Fuel Flow'!U113,
IF('Fuel calcul'!$M$11&lt;60000-$B$1,'DATA Fuel Flow'!I198,
IF('Fuel calcul'!$M$11&lt;65000-$B$1,'DATA Fuel Flow'!U198,
IF('Fuel calcul'!$M$11&lt;70000-$B$1,'DATA Fuel Flow'!I283,
IF('Fuel calcul'!$M$11&lt;75000-$B$1,'DATA Fuel Flow'!U283,
IF('Fuel calcul'!$M$11&lt;80000-$B$1,'DATA Fuel Flow'!I368,
IF('Fuel calcul'!$M$11&lt;85000-$B$1,'DATA Fuel Flow'!U368,
"Trop chargé"
))))))))))</f>
        <v>22270</v>
      </c>
      <c r="I28" s="65">
        <f ca="1">IF('Fuel calcul'!$M$11&lt;40000-$B$1,'DATA Fuel Flow'!J28,
IF('Fuel calcul'!$M$11&lt;45000-$B$1,'DATA Fuel Flow'!V28,
IF('Fuel calcul'!$M$11&lt;50000-$B$1,'DATA Fuel Flow'!J113,
IF('Fuel calcul'!$M$11&lt;55000-$B$1,'DATA Fuel Flow'!V113,
IF('Fuel calcul'!$M$11&lt;60000-$B$1,'DATA Fuel Flow'!J198,
IF('Fuel calcul'!$M$11&lt;65000-$B$1,'DATA Fuel Flow'!V198,
IF('Fuel calcul'!$M$11&lt;70000-$B$1,'DATA Fuel Flow'!J283,
IF('Fuel calcul'!$M$11&lt;75000-$B$1,'DATA Fuel Flow'!V283,
IF('Fuel calcul'!$M$11&lt;80000-$B$1,'DATA Fuel Flow'!J368,
IF('Fuel calcul'!$M$11&lt;85000-$B$1,'DATA Fuel Flow'!V368,
"Trop chargé"
))))))))))</f>
        <v>24363</v>
      </c>
      <c r="J28" s="65">
        <f ca="1">IF('Fuel calcul'!$M$11&lt;40000-$B$1,'DATA Fuel Flow'!K28,
IF('Fuel calcul'!$M$11&lt;45000-$B$1,'DATA Fuel Flow'!W28,
IF('Fuel calcul'!$M$11&lt;50000-$B$1,'DATA Fuel Flow'!K113,
IF('Fuel calcul'!$M$11&lt;55000-$B$1,'DATA Fuel Flow'!W113,
IF('Fuel calcul'!$M$11&lt;60000-$B$1,'DATA Fuel Flow'!K198,
IF('Fuel calcul'!$M$11&lt;65000-$B$1,'DATA Fuel Flow'!W198,
IF('Fuel calcul'!$M$11&lt;70000-$B$1,'DATA Fuel Flow'!K283,
IF('Fuel calcul'!$M$11&lt;75000-$B$1,'DATA Fuel Flow'!W283,
IF('Fuel calcul'!$M$11&lt;80000-$B$1,'DATA Fuel Flow'!K368,
IF('Fuel calcul'!$M$11&lt;85000-$B$1,'DATA Fuel Flow'!W368,
"Trop chargé"
))))))))))</f>
        <v>26457</v>
      </c>
      <c r="K28" s="66">
        <f ca="1">IF('Fuel calcul'!$M$11&lt;40000-$B$1,'DATA Fuel Flow'!L28,
IF('Fuel calcul'!$M$11&lt;45000-$B$1,'DATA Fuel Flow'!X28,
IF('Fuel calcul'!$M$11&lt;50000-$B$1,'DATA Fuel Flow'!L113,
IF('Fuel calcul'!$M$11&lt;55000-$B$1,'DATA Fuel Flow'!X113,
IF('Fuel calcul'!$M$11&lt;60000-$B$1,'DATA Fuel Flow'!L198,
IF('Fuel calcul'!$M$11&lt;65000-$B$1,'DATA Fuel Flow'!X198,
IF('Fuel calcul'!$M$11&lt;70000-$B$1,'DATA Fuel Flow'!L283,
IF('Fuel calcul'!$M$11&lt;75000-$B$1,'DATA Fuel Flow'!X283,
IF('Fuel calcul'!$M$11&lt;80000-$B$1,'DATA Fuel Flow'!L368,
IF('Fuel calcul'!$M$11&lt;85000-$B$1,'DATA Fuel Flow'!X368,
"Trop chargé"
))))))))))</f>
        <v>0</v>
      </c>
    </row>
    <row r="29" spans="1:11" ht="15.5" x14ac:dyDescent="0.35">
      <c r="A29" s="86">
        <v>10000</v>
      </c>
      <c r="B29" s="64">
        <v>600</v>
      </c>
      <c r="C29" s="65">
        <f ca="1">IF('Fuel calcul'!$M$11&lt;40000-$B$1,'DATA Fuel Flow'!D29,
IF('Fuel calcul'!$M$11&lt;45000-$B$1,'DATA Fuel Flow'!P29,
IF('Fuel calcul'!$M$11&lt;50000-$B$1,'DATA Fuel Flow'!D114,
IF('Fuel calcul'!$M$11&lt;55000-$B$1,'DATA Fuel Flow'!P114,
IF('Fuel calcul'!$M$11&lt;60000-$B$1,'DATA Fuel Flow'!D199,
IF('Fuel calcul'!$M$11&lt;65000-$B$1,'DATA Fuel Flow'!P199,
IF('Fuel calcul'!$M$11&lt;70000-$B$1,'DATA Fuel Flow'!D284,
IF('Fuel calcul'!$M$11&lt;75000-$B$1,'DATA Fuel Flow'!P284,
IF('Fuel calcul'!$M$11&lt;80000-$B$1,'DATA Fuel Flow'!D369,
IF('Fuel calcul'!$M$11&lt;85000-$B$1,'DATA Fuel Flow'!P369,
"Trop chargé"
))))))))))</f>
        <v>16020</v>
      </c>
      <c r="D29" s="65">
        <f ca="1">IF('Fuel calcul'!$M$11&lt;40000-$B$1,'DATA Fuel Flow'!E29,
IF('Fuel calcul'!$M$11&lt;45000-$B$1,'DATA Fuel Flow'!Q29,
IF('Fuel calcul'!$M$11&lt;50000-$B$1,'DATA Fuel Flow'!E114,
IF('Fuel calcul'!$M$11&lt;55000-$B$1,'DATA Fuel Flow'!Q114,
IF('Fuel calcul'!$M$11&lt;60000-$B$1,'DATA Fuel Flow'!E199,
IF('Fuel calcul'!$M$11&lt;65000-$B$1,'DATA Fuel Flow'!Q199,
IF('Fuel calcul'!$M$11&lt;70000-$B$1,'DATA Fuel Flow'!E284,
IF('Fuel calcul'!$M$11&lt;75000-$B$1,'DATA Fuel Flow'!Q284,
IF('Fuel calcul'!$M$11&lt;80000-$B$1,'DATA Fuel Flow'!E369,
IF('Fuel calcul'!$M$11&lt;85000-$B$1,'DATA Fuel Flow'!Q369,
"Trop chargé"
))))))))))</f>
        <v>18671</v>
      </c>
      <c r="E29" s="65">
        <f ca="1">IF('Fuel calcul'!$M$11&lt;40000-$B$1,'DATA Fuel Flow'!F29,
IF('Fuel calcul'!$M$11&lt;45000-$B$1,'DATA Fuel Flow'!R29,
IF('Fuel calcul'!$M$11&lt;50000-$B$1,'DATA Fuel Flow'!F114,
IF('Fuel calcul'!$M$11&lt;55000-$B$1,'DATA Fuel Flow'!R114,
IF('Fuel calcul'!$M$11&lt;60000-$B$1,'DATA Fuel Flow'!F199,
IF('Fuel calcul'!$M$11&lt;65000-$B$1,'DATA Fuel Flow'!R199,
IF('Fuel calcul'!$M$11&lt;70000-$B$1,'DATA Fuel Flow'!F284,
IF('Fuel calcul'!$M$11&lt;75000-$B$1,'DATA Fuel Flow'!R284,
IF('Fuel calcul'!$M$11&lt;80000-$B$1,'DATA Fuel Flow'!F369,
IF('Fuel calcul'!$M$11&lt;85000-$B$1,'DATA Fuel Flow'!R369,
"Trop chargé"
))))))))))</f>
        <v>21501</v>
      </c>
      <c r="F29" s="65">
        <f ca="1">IF('Fuel calcul'!$M$11&lt;40000-$B$1,'DATA Fuel Flow'!G29,
IF('Fuel calcul'!$M$11&lt;45000-$B$1,'DATA Fuel Flow'!S29,
IF('Fuel calcul'!$M$11&lt;50000-$B$1,'DATA Fuel Flow'!G114,
IF('Fuel calcul'!$M$11&lt;55000-$B$1,'DATA Fuel Flow'!S114,
IF('Fuel calcul'!$M$11&lt;60000-$B$1,'DATA Fuel Flow'!G199,
IF('Fuel calcul'!$M$11&lt;65000-$B$1,'DATA Fuel Flow'!S199,
IF('Fuel calcul'!$M$11&lt;70000-$B$1,'DATA Fuel Flow'!G284,
IF('Fuel calcul'!$M$11&lt;75000-$B$1,'DATA Fuel Flow'!S284,
IF('Fuel calcul'!$M$11&lt;80000-$B$1,'DATA Fuel Flow'!G369,
IF('Fuel calcul'!$M$11&lt;85000-$B$1,'DATA Fuel Flow'!S369,
"Trop chargé"
))))))))))</f>
        <v>24433</v>
      </c>
      <c r="G29" s="65">
        <f ca="1">IF('Fuel calcul'!$M$11&lt;40000-$B$1,'DATA Fuel Flow'!H29,
IF('Fuel calcul'!$M$11&lt;45000-$B$1,'DATA Fuel Flow'!T29,
IF('Fuel calcul'!$M$11&lt;50000-$B$1,'DATA Fuel Flow'!H114,
IF('Fuel calcul'!$M$11&lt;55000-$B$1,'DATA Fuel Flow'!T114,
IF('Fuel calcul'!$M$11&lt;60000-$B$1,'DATA Fuel Flow'!H199,
IF('Fuel calcul'!$M$11&lt;65000-$B$1,'DATA Fuel Flow'!T199,
IF('Fuel calcul'!$M$11&lt;70000-$B$1,'DATA Fuel Flow'!H284,
IF('Fuel calcul'!$M$11&lt;75000-$B$1,'DATA Fuel Flow'!T284,
IF('Fuel calcul'!$M$11&lt;80000-$B$1,'DATA Fuel Flow'!H369,
IF('Fuel calcul'!$M$11&lt;85000-$B$1,'DATA Fuel Flow'!T369,
"Trop chargé"
))))))))))</f>
        <v>27385</v>
      </c>
      <c r="H29" s="65">
        <f ca="1">IF('Fuel calcul'!$M$11&lt;40000-$B$1,'DATA Fuel Flow'!I29,
IF('Fuel calcul'!$M$11&lt;45000-$B$1,'DATA Fuel Flow'!U29,
IF('Fuel calcul'!$M$11&lt;50000-$B$1,'DATA Fuel Flow'!I114,
IF('Fuel calcul'!$M$11&lt;55000-$B$1,'DATA Fuel Flow'!U114,
IF('Fuel calcul'!$M$11&lt;60000-$B$1,'DATA Fuel Flow'!I199,
IF('Fuel calcul'!$M$11&lt;65000-$B$1,'DATA Fuel Flow'!U199,
IF('Fuel calcul'!$M$11&lt;70000-$B$1,'DATA Fuel Flow'!I284,
IF('Fuel calcul'!$M$11&lt;75000-$B$1,'DATA Fuel Flow'!U284,
IF('Fuel calcul'!$M$11&lt;80000-$B$1,'DATA Fuel Flow'!I369,
IF('Fuel calcul'!$M$11&lt;85000-$B$1,'DATA Fuel Flow'!U369,
"Trop chargé"
))))))))))</f>
        <v>0</v>
      </c>
      <c r="I29" s="65">
        <f ca="1">IF('Fuel calcul'!$M$11&lt;40000-$B$1,'DATA Fuel Flow'!J29,
IF('Fuel calcul'!$M$11&lt;45000-$B$1,'DATA Fuel Flow'!V29,
IF('Fuel calcul'!$M$11&lt;50000-$B$1,'DATA Fuel Flow'!J114,
IF('Fuel calcul'!$M$11&lt;55000-$B$1,'DATA Fuel Flow'!V114,
IF('Fuel calcul'!$M$11&lt;60000-$B$1,'DATA Fuel Flow'!J199,
IF('Fuel calcul'!$M$11&lt;65000-$B$1,'DATA Fuel Flow'!V199,
IF('Fuel calcul'!$M$11&lt;70000-$B$1,'DATA Fuel Flow'!J284,
IF('Fuel calcul'!$M$11&lt;75000-$B$1,'DATA Fuel Flow'!V284,
IF('Fuel calcul'!$M$11&lt;80000-$B$1,'DATA Fuel Flow'!J369,
IF('Fuel calcul'!$M$11&lt;85000-$B$1,'DATA Fuel Flow'!V369,
"Trop chargé"
))))))))))</f>
        <v>0</v>
      </c>
      <c r="J29" s="65" t="str">
        <f ca="1">IF('Fuel calcul'!$M$11&lt;40000-$B$1,'DATA Fuel Flow'!K29,
IF('Fuel calcul'!$M$11&lt;45000-$B$1,'DATA Fuel Flow'!W29,
IF('Fuel calcul'!$M$11&lt;50000-$B$1,'DATA Fuel Flow'!K114,
IF('Fuel calcul'!$M$11&lt;55000-$B$1,'DATA Fuel Flow'!W114,
IF('Fuel calcul'!$M$11&lt;60000-$B$1,'DATA Fuel Flow'!K199,
IF('Fuel calcul'!$M$11&lt;65000-$B$1,'DATA Fuel Flow'!W199,
IF('Fuel calcul'!$M$11&lt;70000-$B$1,'DATA Fuel Flow'!K284,
IF('Fuel calcul'!$M$11&lt;75000-$B$1,'DATA Fuel Flow'!W284,
IF('Fuel calcul'!$M$11&lt;80000-$B$1,'DATA Fuel Flow'!K369,
IF('Fuel calcul'!$M$11&lt;85000-$B$1,'DATA Fuel Flow'!W369,
"Trop chargé"
))))))))))</f>
        <v>a</v>
      </c>
      <c r="K29" s="66">
        <f ca="1">IF('Fuel calcul'!$M$11&lt;40000-$B$1,'DATA Fuel Flow'!L29,
IF('Fuel calcul'!$M$11&lt;45000-$B$1,'DATA Fuel Flow'!X29,
IF('Fuel calcul'!$M$11&lt;50000-$B$1,'DATA Fuel Flow'!L114,
IF('Fuel calcul'!$M$11&lt;55000-$B$1,'DATA Fuel Flow'!X114,
IF('Fuel calcul'!$M$11&lt;60000-$B$1,'DATA Fuel Flow'!L199,
IF('Fuel calcul'!$M$11&lt;65000-$B$1,'DATA Fuel Flow'!X199,
IF('Fuel calcul'!$M$11&lt;70000-$B$1,'DATA Fuel Flow'!L284,
IF('Fuel calcul'!$M$11&lt;75000-$B$1,'DATA Fuel Flow'!X284,
IF('Fuel calcul'!$M$11&lt;80000-$B$1,'DATA Fuel Flow'!L369,
IF('Fuel calcul'!$M$11&lt;85000-$B$1,'DATA Fuel Flow'!X369,
"Trop chargé"
))))))))))</f>
        <v>0</v>
      </c>
    </row>
    <row r="30" spans="1:11" ht="15.5" x14ac:dyDescent="0.35">
      <c r="A30" s="86">
        <v>10000</v>
      </c>
      <c r="B30" s="67" t="s">
        <v>140</v>
      </c>
      <c r="C30" s="65">
        <f ca="1">IF('Fuel calcul'!$M$11&lt;40000-$B$1,'DATA Fuel Flow'!D30,
IF('Fuel calcul'!$M$11&lt;45000-$B$1,'DATA Fuel Flow'!P30,
IF('Fuel calcul'!$M$11&lt;50000-$B$1,'DATA Fuel Flow'!D115,
IF('Fuel calcul'!$M$11&lt;55000-$B$1,'DATA Fuel Flow'!P115,
IF('Fuel calcul'!$M$11&lt;60000-$B$1,'DATA Fuel Flow'!D200,
IF('Fuel calcul'!$M$11&lt;65000-$B$1,'DATA Fuel Flow'!P200,
IF('Fuel calcul'!$M$11&lt;70000-$B$1,'DATA Fuel Flow'!D285,
IF('Fuel calcul'!$M$11&lt;75000-$B$1,'DATA Fuel Flow'!P285,
IF('Fuel calcul'!$M$11&lt;80000-$B$1,'DATA Fuel Flow'!D370,
IF('Fuel calcul'!$M$11&lt;85000-$B$1,'DATA Fuel Flow'!P370,
"Trop chargé"
))))))))))</f>
        <v>28394</v>
      </c>
      <c r="D30" s="65">
        <f ca="1">IF('Fuel calcul'!$M$11&lt;40000-$B$1,'DATA Fuel Flow'!E30,
IF('Fuel calcul'!$M$11&lt;45000-$B$1,'DATA Fuel Flow'!Q30,
IF('Fuel calcul'!$M$11&lt;50000-$B$1,'DATA Fuel Flow'!E115,
IF('Fuel calcul'!$M$11&lt;55000-$B$1,'DATA Fuel Flow'!Q115,
IF('Fuel calcul'!$M$11&lt;60000-$B$1,'DATA Fuel Flow'!E200,
IF('Fuel calcul'!$M$11&lt;65000-$B$1,'DATA Fuel Flow'!Q200,
IF('Fuel calcul'!$M$11&lt;70000-$B$1,'DATA Fuel Flow'!E285,
IF('Fuel calcul'!$M$11&lt;75000-$B$1,'DATA Fuel Flow'!Q285,
IF('Fuel calcul'!$M$11&lt;80000-$B$1,'DATA Fuel Flow'!E370,
IF('Fuel calcul'!$M$11&lt;85000-$B$1,'DATA Fuel Flow'!Q370,
"Trop chargé"
))))))))))</f>
        <v>28183</v>
      </c>
      <c r="E30" s="65">
        <f ca="1">IF('Fuel calcul'!$M$11&lt;40000-$B$1,'DATA Fuel Flow'!F30,
IF('Fuel calcul'!$M$11&lt;45000-$B$1,'DATA Fuel Flow'!R30,
IF('Fuel calcul'!$M$11&lt;50000-$B$1,'DATA Fuel Flow'!F115,
IF('Fuel calcul'!$M$11&lt;55000-$B$1,'DATA Fuel Flow'!R115,
IF('Fuel calcul'!$M$11&lt;60000-$B$1,'DATA Fuel Flow'!F200,
IF('Fuel calcul'!$M$11&lt;65000-$B$1,'DATA Fuel Flow'!R200,
IF('Fuel calcul'!$M$11&lt;70000-$B$1,'DATA Fuel Flow'!F285,
IF('Fuel calcul'!$M$11&lt;75000-$B$1,'DATA Fuel Flow'!R285,
IF('Fuel calcul'!$M$11&lt;80000-$B$1,'DATA Fuel Flow'!F370,
IF('Fuel calcul'!$M$11&lt;85000-$B$1,'DATA Fuel Flow'!R370,
"Trop chargé"
))))))))))</f>
        <v>28017</v>
      </c>
      <c r="F30" s="65">
        <f ca="1">IF('Fuel calcul'!$M$11&lt;40000-$B$1,'DATA Fuel Flow'!G30,
IF('Fuel calcul'!$M$11&lt;45000-$B$1,'DATA Fuel Flow'!S30,
IF('Fuel calcul'!$M$11&lt;50000-$B$1,'DATA Fuel Flow'!G115,
IF('Fuel calcul'!$M$11&lt;55000-$B$1,'DATA Fuel Flow'!S115,
IF('Fuel calcul'!$M$11&lt;60000-$B$1,'DATA Fuel Flow'!G200,
IF('Fuel calcul'!$M$11&lt;65000-$B$1,'DATA Fuel Flow'!S200,
IF('Fuel calcul'!$M$11&lt;70000-$B$1,'DATA Fuel Flow'!G285,
IF('Fuel calcul'!$M$11&lt;75000-$B$1,'DATA Fuel Flow'!S285,
IF('Fuel calcul'!$M$11&lt;80000-$B$1,'DATA Fuel Flow'!G370,
IF('Fuel calcul'!$M$11&lt;85000-$B$1,'DATA Fuel Flow'!S370,
"Trop chargé"
))))))))))</f>
        <v>27818</v>
      </c>
      <c r="G30" s="65">
        <f ca="1">IF('Fuel calcul'!$M$11&lt;40000-$B$1,'DATA Fuel Flow'!H30,
IF('Fuel calcul'!$M$11&lt;45000-$B$1,'DATA Fuel Flow'!T30,
IF('Fuel calcul'!$M$11&lt;50000-$B$1,'DATA Fuel Flow'!H115,
IF('Fuel calcul'!$M$11&lt;55000-$B$1,'DATA Fuel Flow'!T115,
IF('Fuel calcul'!$M$11&lt;60000-$B$1,'DATA Fuel Flow'!H200,
IF('Fuel calcul'!$M$11&lt;65000-$B$1,'DATA Fuel Flow'!T200,
IF('Fuel calcul'!$M$11&lt;70000-$B$1,'DATA Fuel Flow'!H285,
IF('Fuel calcul'!$M$11&lt;75000-$B$1,'DATA Fuel Flow'!T285,
IF('Fuel calcul'!$M$11&lt;80000-$B$1,'DATA Fuel Flow'!H370,
IF('Fuel calcul'!$M$11&lt;85000-$B$1,'DATA Fuel Flow'!T370,
"Trop chargé"
))))))))))</f>
        <v>27812</v>
      </c>
      <c r="H30" s="65">
        <f ca="1">IF('Fuel calcul'!$M$11&lt;40000-$B$1,'DATA Fuel Flow'!I30,
IF('Fuel calcul'!$M$11&lt;45000-$B$1,'DATA Fuel Flow'!U30,
IF('Fuel calcul'!$M$11&lt;50000-$B$1,'DATA Fuel Flow'!I115,
IF('Fuel calcul'!$M$11&lt;55000-$B$1,'DATA Fuel Flow'!U115,
IF('Fuel calcul'!$M$11&lt;60000-$B$1,'DATA Fuel Flow'!I200,
IF('Fuel calcul'!$M$11&lt;65000-$B$1,'DATA Fuel Flow'!U200,
IF('Fuel calcul'!$M$11&lt;70000-$B$1,'DATA Fuel Flow'!I285,
IF('Fuel calcul'!$M$11&lt;75000-$B$1,'DATA Fuel Flow'!U285,
IF('Fuel calcul'!$M$11&lt;80000-$B$1,'DATA Fuel Flow'!I370,
IF('Fuel calcul'!$M$11&lt;85000-$B$1,'DATA Fuel Flow'!U370,
"Trop chargé"
))))))))))</f>
        <v>27751</v>
      </c>
      <c r="I30" s="65">
        <f ca="1">IF('Fuel calcul'!$M$11&lt;40000-$B$1,'DATA Fuel Flow'!J30,
IF('Fuel calcul'!$M$11&lt;45000-$B$1,'DATA Fuel Flow'!V30,
IF('Fuel calcul'!$M$11&lt;50000-$B$1,'DATA Fuel Flow'!J115,
IF('Fuel calcul'!$M$11&lt;55000-$B$1,'DATA Fuel Flow'!V115,
IF('Fuel calcul'!$M$11&lt;60000-$B$1,'DATA Fuel Flow'!J200,
IF('Fuel calcul'!$M$11&lt;65000-$B$1,'DATA Fuel Flow'!V200,
IF('Fuel calcul'!$M$11&lt;70000-$B$1,'DATA Fuel Flow'!J285,
IF('Fuel calcul'!$M$11&lt;75000-$B$1,'DATA Fuel Flow'!V285,
IF('Fuel calcul'!$M$11&lt;80000-$B$1,'DATA Fuel Flow'!J370,
IF('Fuel calcul'!$M$11&lt;85000-$B$1,'DATA Fuel Flow'!V370,
"Trop chargé"
))))))))))</f>
        <v>27685</v>
      </c>
      <c r="J30" s="65">
        <f ca="1">IF('Fuel calcul'!$M$11&lt;40000-$B$1,'DATA Fuel Flow'!K30,
IF('Fuel calcul'!$M$11&lt;45000-$B$1,'DATA Fuel Flow'!W30,
IF('Fuel calcul'!$M$11&lt;50000-$B$1,'DATA Fuel Flow'!K115,
IF('Fuel calcul'!$M$11&lt;55000-$B$1,'DATA Fuel Flow'!W115,
IF('Fuel calcul'!$M$11&lt;60000-$B$1,'DATA Fuel Flow'!K200,
IF('Fuel calcul'!$M$11&lt;65000-$B$1,'DATA Fuel Flow'!W200,
IF('Fuel calcul'!$M$11&lt;70000-$B$1,'DATA Fuel Flow'!K285,
IF('Fuel calcul'!$M$11&lt;75000-$B$1,'DATA Fuel Flow'!W285,
IF('Fuel calcul'!$M$11&lt;80000-$B$1,'DATA Fuel Flow'!K370,
IF('Fuel calcul'!$M$11&lt;85000-$B$1,'DATA Fuel Flow'!W370,
"Trop chargé"
))))))))))</f>
        <v>27495</v>
      </c>
      <c r="K30" s="66">
        <f ca="1">IF('Fuel calcul'!$M$11&lt;40000-$B$1,'DATA Fuel Flow'!L30,
IF('Fuel calcul'!$M$11&lt;45000-$B$1,'DATA Fuel Flow'!X30,
IF('Fuel calcul'!$M$11&lt;50000-$B$1,'DATA Fuel Flow'!L115,
IF('Fuel calcul'!$M$11&lt;55000-$B$1,'DATA Fuel Flow'!X115,
IF('Fuel calcul'!$M$11&lt;60000-$B$1,'DATA Fuel Flow'!L200,
IF('Fuel calcul'!$M$11&lt;65000-$B$1,'DATA Fuel Flow'!X200,
IF('Fuel calcul'!$M$11&lt;70000-$B$1,'DATA Fuel Flow'!L285,
IF('Fuel calcul'!$M$11&lt;75000-$B$1,'DATA Fuel Flow'!X285,
IF('Fuel calcul'!$M$11&lt;80000-$B$1,'DATA Fuel Flow'!L370,
IF('Fuel calcul'!$M$11&lt;85000-$B$1,'DATA Fuel Flow'!X370,
"Trop chargé"
))))))))))</f>
        <v>27162</v>
      </c>
    </row>
    <row r="31" spans="1:11" ht="16" thickBot="1" x14ac:dyDescent="0.4">
      <c r="A31" s="87">
        <v>10000</v>
      </c>
      <c r="B31" s="68" t="s">
        <v>141</v>
      </c>
      <c r="C31" s="69">
        <f ca="1">IF('Fuel calcul'!$M$11&lt;40000-$B$1,'DATA Fuel Flow'!D31,
IF('Fuel calcul'!$M$11&lt;45000-$B$1,'DATA Fuel Flow'!P31,
IF('Fuel calcul'!$M$11&lt;50000-$B$1,'DATA Fuel Flow'!D116,
IF('Fuel calcul'!$M$11&lt;55000-$B$1,'DATA Fuel Flow'!P116,
IF('Fuel calcul'!$M$11&lt;60000-$B$1,'DATA Fuel Flow'!D201,
IF('Fuel calcul'!$M$11&lt;65000-$B$1,'DATA Fuel Flow'!P201,
IF('Fuel calcul'!$M$11&lt;70000-$B$1,'DATA Fuel Flow'!D286,
IF('Fuel calcul'!$M$11&lt;75000-$B$1,'DATA Fuel Flow'!P286,
IF('Fuel calcul'!$M$11&lt;80000-$B$1,'DATA Fuel Flow'!D371,
IF('Fuel calcul'!$M$11&lt;85000-$B$1,'DATA Fuel Flow'!P371,
"Trop chargé"
))))))))))</f>
        <v>658.5</v>
      </c>
      <c r="D31" s="69">
        <f ca="1">IF('Fuel calcul'!$M$11&lt;40000-$B$1,'DATA Fuel Flow'!E31,
IF('Fuel calcul'!$M$11&lt;45000-$B$1,'DATA Fuel Flow'!Q31,
IF('Fuel calcul'!$M$11&lt;50000-$B$1,'DATA Fuel Flow'!E116,
IF('Fuel calcul'!$M$11&lt;55000-$B$1,'DATA Fuel Flow'!Q116,
IF('Fuel calcul'!$M$11&lt;60000-$B$1,'DATA Fuel Flow'!E201,
IF('Fuel calcul'!$M$11&lt;65000-$B$1,'DATA Fuel Flow'!Q201,
IF('Fuel calcul'!$M$11&lt;70000-$B$1,'DATA Fuel Flow'!E286,
IF('Fuel calcul'!$M$11&lt;75000-$B$1,'DATA Fuel Flow'!Q286,
IF('Fuel calcul'!$M$11&lt;80000-$B$1,'DATA Fuel Flow'!E371,
IF('Fuel calcul'!$M$11&lt;85000-$B$1,'DATA Fuel Flow'!Q371,
"Trop chargé"
))))))))))</f>
        <v>645.5</v>
      </c>
      <c r="E31" s="69">
        <f ca="1">IF('Fuel calcul'!$M$11&lt;40000-$B$1,'DATA Fuel Flow'!F31,
IF('Fuel calcul'!$M$11&lt;45000-$B$1,'DATA Fuel Flow'!R31,
IF('Fuel calcul'!$M$11&lt;50000-$B$1,'DATA Fuel Flow'!F116,
IF('Fuel calcul'!$M$11&lt;55000-$B$1,'DATA Fuel Flow'!R116,
IF('Fuel calcul'!$M$11&lt;60000-$B$1,'DATA Fuel Flow'!F201,
IF('Fuel calcul'!$M$11&lt;65000-$B$1,'DATA Fuel Flow'!R201,
IF('Fuel calcul'!$M$11&lt;70000-$B$1,'DATA Fuel Flow'!F286,
IF('Fuel calcul'!$M$11&lt;75000-$B$1,'DATA Fuel Flow'!R286,
IF('Fuel calcul'!$M$11&lt;80000-$B$1,'DATA Fuel Flow'!F371,
IF('Fuel calcul'!$M$11&lt;85000-$B$1,'DATA Fuel Flow'!R371,
"Trop chargé"
))))))))))</f>
        <v>631.20000000000005</v>
      </c>
      <c r="F31" s="69">
        <f ca="1">IF('Fuel calcul'!$M$11&lt;40000-$B$1,'DATA Fuel Flow'!G31,
IF('Fuel calcul'!$M$11&lt;45000-$B$1,'DATA Fuel Flow'!S31,
IF('Fuel calcul'!$M$11&lt;50000-$B$1,'DATA Fuel Flow'!G116,
IF('Fuel calcul'!$M$11&lt;55000-$B$1,'DATA Fuel Flow'!S116,
IF('Fuel calcul'!$M$11&lt;60000-$B$1,'DATA Fuel Flow'!G201,
IF('Fuel calcul'!$M$11&lt;65000-$B$1,'DATA Fuel Flow'!S201,
IF('Fuel calcul'!$M$11&lt;70000-$B$1,'DATA Fuel Flow'!G286,
IF('Fuel calcul'!$M$11&lt;75000-$B$1,'DATA Fuel Flow'!S286,
IF('Fuel calcul'!$M$11&lt;80000-$B$1,'DATA Fuel Flow'!G371,
IF('Fuel calcul'!$M$11&lt;85000-$B$1,'DATA Fuel Flow'!S371,
"Trop chargé"
))))))))))</f>
        <v>601.1</v>
      </c>
      <c r="G31" s="69">
        <f ca="1">IF('Fuel calcul'!$M$11&lt;40000-$B$1,'DATA Fuel Flow'!H31,
IF('Fuel calcul'!$M$11&lt;45000-$B$1,'DATA Fuel Flow'!T31,
IF('Fuel calcul'!$M$11&lt;50000-$B$1,'DATA Fuel Flow'!H116,
IF('Fuel calcul'!$M$11&lt;55000-$B$1,'DATA Fuel Flow'!T116,
IF('Fuel calcul'!$M$11&lt;60000-$B$1,'DATA Fuel Flow'!H201,
IF('Fuel calcul'!$M$11&lt;65000-$B$1,'DATA Fuel Flow'!T201,
IF('Fuel calcul'!$M$11&lt;70000-$B$1,'DATA Fuel Flow'!H286,
IF('Fuel calcul'!$M$11&lt;75000-$B$1,'DATA Fuel Flow'!T286,
IF('Fuel calcul'!$M$11&lt;80000-$B$1,'DATA Fuel Flow'!H371,
IF('Fuel calcul'!$M$11&lt;85000-$B$1,'DATA Fuel Flow'!T371,
"Trop chargé"
))))))))))</f>
        <v>600.1</v>
      </c>
      <c r="H31" s="69">
        <f ca="1">IF('Fuel calcul'!$M$11&lt;40000-$B$1,'DATA Fuel Flow'!I31,
IF('Fuel calcul'!$M$11&lt;45000-$B$1,'DATA Fuel Flow'!U31,
IF('Fuel calcul'!$M$11&lt;50000-$B$1,'DATA Fuel Flow'!I116,
IF('Fuel calcul'!$M$11&lt;55000-$B$1,'DATA Fuel Flow'!U116,
IF('Fuel calcul'!$M$11&lt;60000-$B$1,'DATA Fuel Flow'!I201,
IF('Fuel calcul'!$M$11&lt;65000-$B$1,'DATA Fuel Flow'!U201,
IF('Fuel calcul'!$M$11&lt;70000-$B$1,'DATA Fuel Flow'!I286,
IF('Fuel calcul'!$M$11&lt;75000-$B$1,'DATA Fuel Flow'!U286,
IF('Fuel calcul'!$M$11&lt;80000-$B$1,'DATA Fuel Flow'!I371,
IF('Fuel calcul'!$M$11&lt;85000-$B$1,'DATA Fuel Flow'!U371,
"Trop chargé"
))))))))))</f>
        <v>589.5</v>
      </c>
      <c r="I31" s="69">
        <f ca="1">IF('Fuel calcul'!$M$11&lt;40000-$B$1,'DATA Fuel Flow'!J31,
IF('Fuel calcul'!$M$11&lt;45000-$B$1,'DATA Fuel Flow'!V31,
IF('Fuel calcul'!$M$11&lt;50000-$B$1,'DATA Fuel Flow'!J116,
IF('Fuel calcul'!$M$11&lt;55000-$B$1,'DATA Fuel Flow'!V116,
IF('Fuel calcul'!$M$11&lt;60000-$B$1,'DATA Fuel Flow'!J201,
IF('Fuel calcul'!$M$11&lt;65000-$B$1,'DATA Fuel Flow'!V201,
IF('Fuel calcul'!$M$11&lt;70000-$B$1,'DATA Fuel Flow'!J286,
IF('Fuel calcul'!$M$11&lt;75000-$B$1,'DATA Fuel Flow'!V286,
IF('Fuel calcul'!$M$11&lt;80000-$B$1,'DATA Fuel Flow'!J371,
IF('Fuel calcul'!$M$11&lt;85000-$B$1,'DATA Fuel Flow'!V371,
"Trop chargé"
))))))))))</f>
        <v>578</v>
      </c>
      <c r="J31" s="69">
        <f ca="1">IF('Fuel calcul'!$M$11&lt;40000-$B$1,'DATA Fuel Flow'!K31,
IF('Fuel calcul'!$M$11&lt;45000-$B$1,'DATA Fuel Flow'!W31,
IF('Fuel calcul'!$M$11&lt;50000-$B$1,'DATA Fuel Flow'!K116,
IF('Fuel calcul'!$M$11&lt;55000-$B$1,'DATA Fuel Flow'!W116,
IF('Fuel calcul'!$M$11&lt;60000-$B$1,'DATA Fuel Flow'!K201,
IF('Fuel calcul'!$M$11&lt;65000-$B$1,'DATA Fuel Flow'!W201,
IF('Fuel calcul'!$M$11&lt;70000-$B$1,'DATA Fuel Flow'!K286,
IF('Fuel calcul'!$M$11&lt;75000-$B$1,'DATA Fuel Flow'!W286,
IF('Fuel calcul'!$M$11&lt;80000-$B$1,'DATA Fuel Flow'!K371,
IF('Fuel calcul'!$M$11&lt;85000-$B$1,'DATA Fuel Flow'!W371,
"Trop chargé"
))))))))))</f>
        <v>566.6</v>
      </c>
      <c r="K31" s="70">
        <f ca="1">IF('Fuel calcul'!$M$11&lt;40000-$B$1,'DATA Fuel Flow'!L31,
IF('Fuel calcul'!$M$11&lt;45000-$B$1,'DATA Fuel Flow'!X31,
IF('Fuel calcul'!$M$11&lt;50000-$B$1,'DATA Fuel Flow'!L116,
IF('Fuel calcul'!$M$11&lt;55000-$B$1,'DATA Fuel Flow'!X116,
IF('Fuel calcul'!$M$11&lt;60000-$B$1,'DATA Fuel Flow'!L201,
IF('Fuel calcul'!$M$11&lt;65000-$B$1,'DATA Fuel Flow'!X201,
IF('Fuel calcul'!$M$11&lt;70000-$B$1,'DATA Fuel Flow'!L286,
IF('Fuel calcul'!$M$11&lt;75000-$B$1,'DATA Fuel Flow'!X286,
IF('Fuel calcul'!$M$11&lt;80000-$B$1,'DATA Fuel Flow'!L371,
IF('Fuel calcul'!$M$11&lt;85000-$B$1,'DATA Fuel Flow'!X371,
"Trop chargé"
))))))))))</f>
        <v>551.29999999999995</v>
      </c>
    </row>
    <row r="32" spans="1:11" ht="15.5" x14ac:dyDescent="0.35">
      <c r="A32" s="85">
        <v>15000</v>
      </c>
      <c r="B32" s="61">
        <v>360</v>
      </c>
      <c r="C32" s="62">
        <f ca="1">IF('Fuel calcul'!$M$11&lt;40000-$B$1,'DATA Fuel Flow'!D32,
IF('Fuel calcul'!$M$11&lt;45000-$B$1,'DATA Fuel Flow'!P32,
IF('Fuel calcul'!$M$11&lt;50000-$B$1,'DATA Fuel Flow'!D117,
IF('Fuel calcul'!$M$11&lt;55000-$B$1,'DATA Fuel Flow'!P117,
IF('Fuel calcul'!$M$11&lt;60000-$B$1,'DATA Fuel Flow'!D202,
IF('Fuel calcul'!$M$11&lt;65000-$B$1,'DATA Fuel Flow'!P202,
IF('Fuel calcul'!$M$11&lt;70000-$B$1,'DATA Fuel Flow'!D287,
IF('Fuel calcul'!$M$11&lt;75000-$B$1,'DATA Fuel Flow'!P287,
IF('Fuel calcul'!$M$11&lt;80000-$B$1,'DATA Fuel Flow'!D372,
IF('Fuel calcul'!$M$11&lt;85000-$B$1,'DATA Fuel Flow'!P372,
"Trop chargé"
))))))))))</f>
        <v>7751</v>
      </c>
      <c r="D32" s="62">
        <f ca="1">IF('Fuel calcul'!$M$11&lt;40000-$B$1,'DATA Fuel Flow'!E32,
IF('Fuel calcul'!$M$11&lt;45000-$B$1,'DATA Fuel Flow'!Q32,
IF('Fuel calcul'!$M$11&lt;50000-$B$1,'DATA Fuel Flow'!E117,
IF('Fuel calcul'!$M$11&lt;55000-$B$1,'DATA Fuel Flow'!Q117,
IF('Fuel calcul'!$M$11&lt;60000-$B$1,'DATA Fuel Flow'!E202,
IF('Fuel calcul'!$M$11&lt;65000-$B$1,'DATA Fuel Flow'!Q202,
IF('Fuel calcul'!$M$11&lt;70000-$B$1,'DATA Fuel Flow'!E287,
IF('Fuel calcul'!$M$11&lt;75000-$B$1,'DATA Fuel Flow'!Q287,
IF('Fuel calcul'!$M$11&lt;80000-$B$1,'DATA Fuel Flow'!E372,
IF('Fuel calcul'!$M$11&lt;85000-$B$1,'DATA Fuel Flow'!Q372,
"Trop chargé"
))))))))))</f>
        <v>8148</v>
      </c>
      <c r="E32" s="62">
        <f ca="1">IF('Fuel calcul'!$M$11&lt;40000-$B$1,'DATA Fuel Flow'!F32,
IF('Fuel calcul'!$M$11&lt;45000-$B$1,'DATA Fuel Flow'!R32,
IF('Fuel calcul'!$M$11&lt;50000-$B$1,'DATA Fuel Flow'!F117,
IF('Fuel calcul'!$M$11&lt;55000-$B$1,'DATA Fuel Flow'!R117,
IF('Fuel calcul'!$M$11&lt;60000-$B$1,'DATA Fuel Flow'!F202,
IF('Fuel calcul'!$M$11&lt;65000-$B$1,'DATA Fuel Flow'!R202,
IF('Fuel calcul'!$M$11&lt;70000-$B$1,'DATA Fuel Flow'!F287,
IF('Fuel calcul'!$M$11&lt;75000-$B$1,'DATA Fuel Flow'!R287,
IF('Fuel calcul'!$M$11&lt;80000-$B$1,'DATA Fuel Flow'!F372,
IF('Fuel calcul'!$M$11&lt;85000-$B$1,'DATA Fuel Flow'!R372,
"Trop chargé"
))))))))))</f>
        <v>8558</v>
      </c>
      <c r="F32" s="62">
        <f ca="1">IF('Fuel calcul'!$M$11&lt;40000-$B$1,'DATA Fuel Flow'!G32,
IF('Fuel calcul'!$M$11&lt;45000-$B$1,'DATA Fuel Flow'!S32,
IF('Fuel calcul'!$M$11&lt;50000-$B$1,'DATA Fuel Flow'!G117,
IF('Fuel calcul'!$M$11&lt;55000-$B$1,'DATA Fuel Flow'!S117,
IF('Fuel calcul'!$M$11&lt;60000-$B$1,'DATA Fuel Flow'!G202,
IF('Fuel calcul'!$M$11&lt;65000-$B$1,'DATA Fuel Flow'!S202,
IF('Fuel calcul'!$M$11&lt;70000-$B$1,'DATA Fuel Flow'!G287,
IF('Fuel calcul'!$M$11&lt;75000-$B$1,'DATA Fuel Flow'!S287,
IF('Fuel calcul'!$M$11&lt;80000-$B$1,'DATA Fuel Flow'!G372,
IF('Fuel calcul'!$M$11&lt;85000-$B$1,'DATA Fuel Flow'!S372,
"Trop chargé"
))))))))))</f>
        <v>8977</v>
      </c>
      <c r="G32" s="62">
        <f ca="1">IF('Fuel calcul'!$M$11&lt;40000-$B$1,'DATA Fuel Flow'!H32,
IF('Fuel calcul'!$M$11&lt;45000-$B$1,'DATA Fuel Flow'!T32,
IF('Fuel calcul'!$M$11&lt;50000-$B$1,'DATA Fuel Flow'!H117,
IF('Fuel calcul'!$M$11&lt;55000-$B$1,'DATA Fuel Flow'!T117,
IF('Fuel calcul'!$M$11&lt;60000-$B$1,'DATA Fuel Flow'!H202,
IF('Fuel calcul'!$M$11&lt;65000-$B$1,'DATA Fuel Flow'!T202,
IF('Fuel calcul'!$M$11&lt;70000-$B$1,'DATA Fuel Flow'!H287,
IF('Fuel calcul'!$M$11&lt;75000-$B$1,'DATA Fuel Flow'!T287,
IF('Fuel calcul'!$M$11&lt;80000-$B$1,'DATA Fuel Flow'!H372,
IF('Fuel calcul'!$M$11&lt;85000-$B$1,'DATA Fuel Flow'!T372,
"Trop chargé"
))))))))))</f>
        <v>9399</v>
      </c>
      <c r="H32" s="62">
        <f ca="1">IF('Fuel calcul'!$M$11&lt;40000-$B$1,'DATA Fuel Flow'!I32,
IF('Fuel calcul'!$M$11&lt;45000-$B$1,'DATA Fuel Flow'!U32,
IF('Fuel calcul'!$M$11&lt;50000-$B$1,'DATA Fuel Flow'!I117,
IF('Fuel calcul'!$M$11&lt;55000-$B$1,'DATA Fuel Flow'!U117,
IF('Fuel calcul'!$M$11&lt;60000-$B$1,'DATA Fuel Flow'!I202,
IF('Fuel calcul'!$M$11&lt;65000-$B$1,'DATA Fuel Flow'!U202,
IF('Fuel calcul'!$M$11&lt;70000-$B$1,'DATA Fuel Flow'!I287,
IF('Fuel calcul'!$M$11&lt;75000-$B$1,'DATA Fuel Flow'!U287,
IF('Fuel calcul'!$M$11&lt;80000-$B$1,'DATA Fuel Flow'!I372,
IF('Fuel calcul'!$M$11&lt;85000-$B$1,'DATA Fuel Flow'!U372,
"Trop chargé"
))))))))))</f>
        <v>9821</v>
      </c>
      <c r="I32" s="62">
        <f ca="1">IF('Fuel calcul'!$M$11&lt;40000-$B$1,'DATA Fuel Flow'!J32,
IF('Fuel calcul'!$M$11&lt;45000-$B$1,'DATA Fuel Flow'!V32,
IF('Fuel calcul'!$M$11&lt;50000-$B$1,'DATA Fuel Flow'!J117,
IF('Fuel calcul'!$M$11&lt;55000-$B$1,'DATA Fuel Flow'!V117,
IF('Fuel calcul'!$M$11&lt;60000-$B$1,'DATA Fuel Flow'!J202,
IF('Fuel calcul'!$M$11&lt;65000-$B$1,'DATA Fuel Flow'!V202,
IF('Fuel calcul'!$M$11&lt;70000-$B$1,'DATA Fuel Flow'!J287,
IF('Fuel calcul'!$M$11&lt;75000-$B$1,'DATA Fuel Flow'!V287,
IF('Fuel calcul'!$M$11&lt;80000-$B$1,'DATA Fuel Flow'!J372,
IF('Fuel calcul'!$M$11&lt;85000-$B$1,'DATA Fuel Flow'!V372,
"Trop chargé"
))))))))))</f>
        <v>10250</v>
      </c>
      <c r="J32" s="62">
        <f ca="1">IF('Fuel calcul'!$M$11&lt;40000-$B$1,'DATA Fuel Flow'!K32,
IF('Fuel calcul'!$M$11&lt;45000-$B$1,'DATA Fuel Flow'!W32,
IF('Fuel calcul'!$M$11&lt;50000-$B$1,'DATA Fuel Flow'!K117,
IF('Fuel calcul'!$M$11&lt;55000-$B$1,'DATA Fuel Flow'!W117,
IF('Fuel calcul'!$M$11&lt;60000-$B$1,'DATA Fuel Flow'!K202,
IF('Fuel calcul'!$M$11&lt;65000-$B$1,'DATA Fuel Flow'!W202,
IF('Fuel calcul'!$M$11&lt;70000-$B$1,'DATA Fuel Flow'!K287,
IF('Fuel calcul'!$M$11&lt;75000-$B$1,'DATA Fuel Flow'!W287,
IF('Fuel calcul'!$M$11&lt;80000-$B$1,'DATA Fuel Flow'!K372,
IF('Fuel calcul'!$M$11&lt;85000-$B$1,'DATA Fuel Flow'!W372,
"Trop chargé"
))))))))))</f>
        <v>10693</v>
      </c>
      <c r="K32" s="63">
        <f ca="1">IF('Fuel calcul'!$M$11&lt;40000-$B$1,'DATA Fuel Flow'!L32,
IF('Fuel calcul'!$M$11&lt;45000-$B$1,'DATA Fuel Flow'!X32,
IF('Fuel calcul'!$M$11&lt;50000-$B$1,'DATA Fuel Flow'!L117,
IF('Fuel calcul'!$M$11&lt;55000-$B$1,'DATA Fuel Flow'!X117,
IF('Fuel calcul'!$M$11&lt;60000-$B$1,'DATA Fuel Flow'!L202,
IF('Fuel calcul'!$M$11&lt;65000-$B$1,'DATA Fuel Flow'!X202,
IF('Fuel calcul'!$M$11&lt;70000-$B$1,'DATA Fuel Flow'!L287,
IF('Fuel calcul'!$M$11&lt;75000-$B$1,'DATA Fuel Flow'!X287,
IF('Fuel calcul'!$M$11&lt;80000-$B$1,'DATA Fuel Flow'!L372,
IF('Fuel calcul'!$M$11&lt;85000-$B$1,'DATA Fuel Flow'!X372,
"Trop chargé"
))))))))))</f>
        <v>11138</v>
      </c>
    </row>
    <row r="33" spans="1:11" ht="15.5" x14ac:dyDescent="0.35">
      <c r="A33" s="86">
        <v>15000</v>
      </c>
      <c r="B33" s="64">
        <v>400</v>
      </c>
      <c r="C33" s="65">
        <f ca="1">IF('Fuel calcul'!$M$11&lt;40000-$B$1,'DATA Fuel Flow'!D33,
IF('Fuel calcul'!$M$11&lt;45000-$B$1,'DATA Fuel Flow'!P33,
IF('Fuel calcul'!$M$11&lt;50000-$B$1,'DATA Fuel Flow'!D118,
IF('Fuel calcul'!$M$11&lt;55000-$B$1,'DATA Fuel Flow'!P118,
IF('Fuel calcul'!$M$11&lt;60000-$B$1,'DATA Fuel Flow'!D203,
IF('Fuel calcul'!$M$11&lt;65000-$B$1,'DATA Fuel Flow'!P203,
IF('Fuel calcul'!$M$11&lt;70000-$B$1,'DATA Fuel Flow'!D288,
IF('Fuel calcul'!$M$11&lt;75000-$B$1,'DATA Fuel Flow'!P288,
IF('Fuel calcul'!$M$11&lt;80000-$B$1,'DATA Fuel Flow'!D373,
IF('Fuel calcul'!$M$11&lt;85000-$B$1,'DATA Fuel Flow'!P373,
"Trop chargé"
))))))))))</f>
        <v>7789</v>
      </c>
      <c r="D33" s="65">
        <f ca="1">IF('Fuel calcul'!$M$11&lt;40000-$B$1,'DATA Fuel Flow'!E33,
IF('Fuel calcul'!$M$11&lt;45000-$B$1,'DATA Fuel Flow'!Q33,
IF('Fuel calcul'!$M$11&lt;50000-$B$1,'DATA Fuel Flow'!E118,
IF('Fuel calcul'!$M$11&lt;55000-$B$1,'DATA Fuel Flow'!Q118,
IF('Fuel calcul'!$M$11&lt;60000-$B$1,'DATA Fuel Flow'!E203,
IF('Fuel calcul'!$M$11&lt;65000-$B$1,'DATA Fuel Flow'!Q203,
IF('Fuel calcul'!$M$11&lt;70000-$B$1,'DATA Fuel Flow'!E288,
IF('Fuel calcul'!$M$11&lt;75000-$B$1,'DATA Fuel Flow'!Q288,
IF('Fuel calcul'!$M$11&lt;80000-$B$1,'DATA Fuel Flow'!E373,
IF('Fuel calcul'!$M$11&lt;85000-$B$1,'DATA Fuel Flow'!Q373,
"Trop chargé"
))))))))))</f>
        <v>8297</v>
      </c>
      <c r="E33" s="65">
        <f ca="1">IF('Fuel calcul'!$M$11&lt;40000-$B$1,'DATA Fuel Flow'!F33,
IF('Fuel calcul'!$M$11&lt;45000-$B$1,'DATA Fuel Flow'!R33,
IF('Fuel calcul'!$M$11&lt;50000-$B$1,'DATA Fuel Flow'!F118,
IF('Fuel calcul'!$M$11&lt;55000-$B$1,'DATA Fuel Flow'!R118,
IF('Fuel calcul'!$M$11&lt;60000-$B$1,'DATA Fuel Flow'!F203,
IF('Fuel calcul'!$M$11&lt;65000-$B$1,'DATA Fuel Flow'!R203,
IF('Fuel calcul'!$M$11&lt;70000-$B$1,'DATA Fuel Flow'!F288,
IF('Fuel calcul'!$M$11&lt;75000-$B$1,'DATA Fuel Flow'!R288,
IF('Fuel calcul'!$M$11&lt;80000-$B$1,'DATA Fuel Flow'!F373,
IF('Fuel calcul'!$M$11&lt;85000-$B$1,'DATA Fuel Flow'!R373,
"Trop chargé"
))))))))))</f>
        <v>8815</v>
      </c>
      <c r="F33" s="65">
        <f ca="1">IF('Fuel calcul'!$M$11&lt;40000-$B$1,'DATA Fuel Flow'!G33,
IF('Fuel calcul'!$M$11&lt;45000-$B$1,'DATA Fuel Flow'!S33,
IF('Fuel calcul'!$M$11&lt;50000-$B$1,'DATA Fuel Flow'!G118,
IF('Fuel calcul'!$M$11&lt;55000-$B$1,'DATA Fuel Flow'!S118,
IF('Fuel calcul'!$M$11&lt;60000-$B$1,'DATA Fuel Flow'!G203,
IF('Fuel calcul'!$M$11&lt;65000-$B$1,'DATA Fuel Flow'!S203,
IF('Fuel calcul'!$M$11&lt;70000-$B$1,'DATA Fuel Flow'!G288,
IF('Fuel calcul'!$M$11&lt;75000-$B$1,'DATA Fuel Flow'!S288,
IF('Fuel calcul'!$M$11&lt;80000-$B$1,'DATA Fuel Flow'!G373,
IF('Fuel calcul'!$M$11&lt;85000-$B$1,'DATA Fuel Flow'!S373,
"Trop chargé"
))))))))))</f>
        <v>9356</v>
      </c>
      <c r="G33" s="65">
        <f ca="1">IF('Fuel calcul'!$M$11&lt;40000-$B$1,'DATA Fuel Flow'!H33,
IF('Fuel calcul'!$M$11&lt;45000-$B$1,'DATA Fuel Flow'!T33,
IF('Fuel calcul'!$M$11&lt;50000-$B$1,'DATA Fuel Flow'!H118,
IF('Fuel calcul'!$M$11&lt;55000-$B$1,'DATA Fuel Flow'!T118,
IF('Fuel calcul'!$M$11&lt;60000-$B$1,'DATA Fuel Flow'!H203,
IF('Fuel calcul'!$M$11&lt;65000-$B$1,'DATA Fuel Flow'!T203,
IF('Fuel calcul'!$M$11&lt;70000-$B$1,'DATA Fuel Flow'!H288,
IF('Fuel calcul'!$M$11&lt;75000-$B$1,'DATA Fuel Flow'!T288,
IF('Fuel calcul'!$M$11&lt;80000-$B$1,'DATA Fuel Flow'!H373,
IF('Fuel calcul'!$M$11&lt;85000-$B$1,'DATA Fuel Flow'!T373,
"Trop chargé"
))))))))))</f>
        <v>9898</v>
      </c>
      <c r="H33" s="65">
        <f ca="1">IF('Fuel calcul'!$M$11&lt;40000-$B$1,'DATA Fuel Flow'!I33,
IF('Fuel calcul'!$M$11&lt;45000-$B$1,'DATA Fuel Flow'!U33,
IF('Fuel calcul'!$M$11&lt;50000-$B$1,'DATA Fuel Flow'!I118,
IF('Fuel calcul'!$M$11&lt;55000-$B$1,'DATA Fuel Flow'!U118,
IF('Fuel calcul'!$M$11&lt;60000-$B$1,'DATA Fuel Flow'!I203,
IF('Fuel calcul'!$M$11&lt;65000-$B$1,'DATA Fuel Flow'!U203,
IF('Fuel calcul'!$M$11&lt;70000-$B$1,'DATA Fuel Flow'!I288,
IF('Fuel calcul'!$M$11&lt;75000-$B$1,'DATA Fuel Flow'!U288,
IF('Fuel calcul'!$M$11&lt;80000-$B$1,'DATA Fuel Flow'!I373,
IF('Fuel calcul'!$M$11&lt;85000-$B$1,'DATA Fuel Flow'!U373,
"Trop chargé"
))))))))))</f>
        <v>10441</v>
      </c>
      <c r="I33" s="65">
        <f ca="1">IF('Fuel calcul'!$M$11&lt;40000-$B$1,'DATA Fuel Flow'!J33,
IF('Fuel calcul'!$M$11&lt;45000-$B$1,'DATA Fuel Flow'!V33,
IF('Fuel calcul'!$M$11&lt;50000-$B$1,'DATA Fuel Flow'!J118,
IF('Fuel calcul'!$M$11&lt;55000-$B$1,'DATA Fuel Flow'!V118,
IF('Fuel calcul'!$M$11&lt;60000-$B$1,'DATA Fuel Flow'!J203,
IF('Fuel calcul'!$M$11&lt;65000-$B$1,'DATA Fuel Flow'!V203,
IF('Fuel calcul'!$M$11&lt;70000-$B$1,'DATA Fuel Flow'!J288,
IF('Fuel calcul'!$M$11&lt;75000-$B$1,'DATA Fuel Flow'!V288,
IF('Fuel calcul'!$M$11&lt;80000-$B$1,'DATA Fuel Flow'!J373,
IF('Fuel calcul'!$M$11&lt;85000-$B$1,'DATA Fuel Flow'!V373,
"Trop chargé"
))))))))))</f>
        <v>11010</v>
      </c>
      <c r="J33" s="65">
        <f ca="1">IF('Fuel calcul'!$M$11&lt;40000-$B$1,'DATA Fuel Flow'!K33,
IF('Fuel calcul'!$M$11&lt;45000-$B$1,'DATA Fuel Flow'!W33,
IF('Fuel calcul'!$M$11&lt;50000-$B$1,'DATA Fuel Flow'!K118,
IF('Fuel calcul'!$M$11&lt;55000-$B$1,'DATA Fuel Flow'!W118,
IF('Fuel calcul'!$M$11&lt;60000-$B$1,'DATA Fuel Flow'!K203,
IF('Fuel calcul'!$M$11&lt;65000-$B$1,'DATA Fuel Flow'!W203,
IF('Fuel calcul'!$M$11&lt;70000-$B$1,'DATA Fuel Flow'!K288,
IF('Fuel calcul'!$M$11&lt;75000-$B$1,'DATA Fuel Flow'!W288,
IF('Fuel calcul'!$M$11&lt;80000-$B$1,'DATA Fuel Flow'!K373,
IF('Fuel calcul'!$M$11&lt;85000-$B$1,'DATA Fuel Flow'!W373,
"Trop chargé"
))))))))))</f>
        <v>11579</v>
      </c>
      <c r="K33" s="66">
        <f ca="1">IF('Fuel calcul'!$M$11&lt;40000-$B$1,'DATA Fuel Flow'!L33,
IF('Fuel calcul'!$M$11&lt;45000-$B$1,'DATA Fuel Flow'!X33,
IF('Fuel calcul'!$M$11&lt;50000-$B$1,'DATA Fuel Flow'!L118,
IF('Fuel calcul'!$M$11&lt;55000-$B$1,'DATA Fuel Flow'!X118,
IF('Fuel calcul'!$M$11&lt;60000-$B$1,'DATA Fuel Flow'!L203,
IF('Fuel calcul'!$M$11&lt;65000-$B$1,'DATA Fuel Flow'!X203,
IF('Fuel calcul'!$M$11&lt;70000-$B$1,'DATA Fuel Flow'!L288,
IF('Fuel calcul'!$M$11&lt;75000-$B$1,'DATA Fuel Flow'!X288,
IF('Fuel calcul'!$M$11&lt;80000-$B$1,'DATA Fuel Flow'!L373,
IF('Fuel calcul'!$M$11&lt;85000-$B$1,'DATA Fuel Flow'!X373,
"Trop chargé"
))))))))))</f>
        <v>12148</v>
      </c>
    </row>
    <row r="34" spans="1:11" ht="15.5" x14ac:dyDescent="0.35">
      <c r="A34" s="86">
        <v>15000</v>
      </c>
      <c r="B34" s="64">
        <v>440</v>
      </c>
      <c r="C34" s="65">
        <f ca="1">IF('Fuel calcul'!$M$11&lt;40000-$B$1,'DATA Fuel Flow'!D34,
IF('Fuel calcul'!$M$11&lt;45000-$B$1,'DATA Fuel Flow'!P34,
IF('Fuel calcul'!$M$11&lt;50000-$B$1,'DATA Fuel Flow'!D119,
IF('Fuel calcul'!$M$11&lt;55000-$B$1,'DATA Fuel Flow'!P119,
IF('Fuel calcul'!$M$11&lt;60000-$B$1,'DATA Fuel Flow'!D204,
IF('Fuel calcul'!$M$11&lt;65000-$B$1,'DATA Fuel Flow'!P204,
IF('Fuel calcul'!$M$11&lt;70000-$B$1,'DATA Fuel Flow'!D289,
IF('Fuel calcul'!$M$11&lt;75000-$B$1,'DATA Fuel Flow'!P289,
IF('Fuel calcul'!$M$11&lt;80000-$B$1,'DATA Fuel Flow'!D374,
IF('Fuel calcul'!$M$11&lt;85000-$B$1,'DATA Fuel Flow'!P374,
"Trop chargé"
))))))))))</f>
        <v>8231</v>
      </c>
      <c r="D34" s="65">
        <f ca="1">IF('Fuel calcul'!$M$11&lt;40000-$B$1,'DATA Fuel Flow'!E34,
IF('Fuel calcul'!$M$11&lt;45000-$B$1,'DATA Fuel Flow'!Q34,
IF('Fuel calcul'!$M$11&lt;50000-$B$1,'DATA Fuel Flow'!E119,
IF('Fuel calcul'!$M$11&lt;55000-$B$1,'DATA Fuel Flow'!Q119,
IF('Fuel calcul'!$M$11&lt;60000-$B$1,'DATA Fuel Flow'!E204,
IF('Fuel calcul'!$M$11&lt;65000-$B$1,'DATA Fuel Flow'!Q204,
IF('Fuel calcul'!$M$11&lt;70000-$B$1,'DATA Fuel Flow'!E289,
IF('Fuel calcul'!$M$11&lt;75000-$B$1,'DATA Fuel Flow'!Q289,
IF('Fuel calcul'!$M$11&lt;80000-$B$1,'DATA Fuel Flow'!E374,
IF('Fuel calcul'!$M$11&lt;85000-$B$1,'DATA Fuel Flow'!Q374,
"Trop chargé"
))))))))))</f>
        <v>8864</v>
      </c>
      <c r="E34" s="65">
        <f ca="1">IF('Fuel calcul'!$M$11&lt;40000-$B$1,'DATA Fuel Flow'!F34,
IF('Fuel calcul'!$M$11&lt;45000-$B$1,'DATA Fuel Flow'!R34,
IF('Fuel calcul'!$M$11&lt;50000-$B$1,'DATA Fuel Flow'!F119,
IF('Fuel calcul'!$M$11&lt;55000-$B$1,'DATA Fuel Flow'!R119,
IF('Fuel calcul'!$M$11&lt;60000-$B$1,'DATA Fuel Flow'!F204,
IF('Fuel calcul'!$M$11&lt;65000-$B$1,'DATA Fuel Flow'!R204,
IF('Fuel calcul'!$M$11&lt;70000-$B$1,'DATA Fuel Flow'!F289,
IF('Fuel calcul'!$M$11&lt;75000-$B$1,'DATA Fuel Flow'!R289,
IF('Fuel calcul'!$M$11&lt;80000-$B$1,'DATA Fuel Flow'!F374,
IF('Fuel calcul'!$M$11&lt;85000-$B$1,'DATA Fuel Flow'!R374,
"Trop chargé"
))))))))))</f>
        <v>9535</v>
      </c>
      <c r="F34" s="65">
        <f ca="1">IF('Fuel calcul'!$M$11&lt;40000-$B$1,'DATA Fuel Flow'!G34,
IF('Fuel calcul'!$M$11&lt;45000-$B$1,'DATA Fuel Flow'!S34,
IF('Fuel calcul'!$M$11&lt;50000-$B$1,'DATA Fuel Flow'!G119,
IF('Fuel calcul'!$M$11&lt;55000-$B$1,'DATA Fuel Flow'!S119,
IF('Fuel calcul'!$M$11&lt;60000-$B$1,'DATA Fuel Flow'!G204,
IF('Fuel calcul'!$M$11&lt;65000-$B$1,'DATA Fuel Flow'!S204,
IF('Fuel calcul'!$M$11&lt;70000-$B$1,'DATA Fuel Flow'!G289,
IF('Fuel calcul'!$M$11&lt;75000-$B$1,'DATA Fuel Flow'!S289,
IF('Fuel calcul'!$M$11&lt;80000-$B$1,'DATA Fuel Flow'!G374,
IF('Fuel calcul'!$M$11&lt;85000-$B$1,'DATA Fuel Flow'!S374,
"Trop chargé"
))))))))))</f>
        <v>10212</v>
      </c>
      <c r="G34" s="65">
        <f ca="1">IF('Fuel calcul'!$M$11&lt;40000-$B$1,'DATA Fuel Flow'!H34,
IF('Fuel calcul'!$M$11&lt;45000-$B$1,'DATA Fuel Flow'!T34,
IF('Fuel calcul'!$M$11&lt;50000-$B$1,'DATA Fuel Flow'!H119,
IF('Fuel calcul'!$M$11&lt;55000-$B$1,'DATA Fuel Flow'!T119,
IF('Fuel calcul'!$M$11&lt;60000-$B$1,'DATA Fuel Flow'!H204,
IF('Fuel calcul'!$M$11&lt;65000-$B$1,'DATA Fuel Flow'!T204,
IF('Fuel calcul'!$M$11&lt;70000-$B$1,'DATA Fuel Flow'!H289,
IF('Fuel calcul'!$M$11&lt;75000-$B$1,'DATA Fuel Flow'!T289,
IF('Fuel calcul'!$M$11&lt;80000-$B$1,'DATA Fuel Flow'!H374,
IF('Fuel calcul'!$M$11&lt;85000-$B$1,'DATA Fuel Flow'!T374,
"Trop chargé"
))))))))))</f>
        <v>10900</v>
      </c>
      <c r="H34" s="65">
        <f ca="1">IF('Fuel calcul'!$M$11&lt;40000-$B$1,'DATA Fuel Flow'!I34,
IF('Fuel calcul'!$M$11&lt;45000-$B$1,'DATA Fuel Flow'!U34,
IF('Fuel calcul'!$M$11&lt;50000-$B$1,'DATA Fuel Flow'!I119,
IF('Fuel calcul'!$M$11&lt;55000-$B$1,'DATA Fuel Flow'!U119,
IF('Fuel calcul'!$M$11&lt;60000-$B$1,'DATA Fuel Flow'!I204,
IF('Fuel calcul'!$M$11&lt;65000-$B$1,'DATA Fuel Flow'!U204,
IF('Fuel calcul'!$M$11&lt;70000-$B$1,'DATA Fuel Flow'!I289,
IF('Fuel calcul'!$M$11&lt;75000-$B$1,'DATA Fuel Flow'!U289,
IF('Fuel calcul'!$M$11&lt;80000-$B$1,'DATA Fuel Flow'!I374,
IF('Fuel calcul'!$M$11&lt;85000-$B$1,'DATA Fuel Flow'!U374,
"Trop chargé"
))))))))))</f>
        <v>11817</v>
      </c>
      <c r="I34" s="65">
        <f ca="1">IF('Fuel calcul'!$M$11&lt;40000-$B$1,'DATA Fuel Flow'!J34,
IF('Fuel calcul'!$M$11&lt;45000-$B$1,'DATA Fuel Flow'!V34,
IF('Fuel calcul'!$M$11&lt;50000-$B$1,'DATA Fuel Flow'!J119,
IF('Fuel calcul'!$M$11&lt;55000-$B$1,'DATA Fuel Flow'!V119,
IF('Fuel calcul'!$M$11&lt;60000-$B$1,'DATA Fuel Flow'!J204,
IF('Fuel calcul'!$M$11&lt;65000-$B$1,'DATA Fuel Flow'!V204,
IF('Fuel calcul'!$M$11&lt;70000-$B$1,'DATA Fuel Flow'!J289,
IF('Fuel calcul'!$M$11&lt;75000-$B$1,'DATA Fuel Flow'!V289,
IF('Fuel calcul'!$M$11&lt;80000-$B$1,'DATA Fuel Flow'!J374,
IF('Fuel calcul'!$M$11&lt;85000-$B$1,'DATA Fuel Flow'!V374,
"Trop chargé"
))))))))))</f>
        <v>12333</v>
      </c>
      <c r="J34" s="65">
        <f ca="1">IF('Fuel calcul'!$M$11&lt;40000-$B$1,'DATA Fuel Flow'!K34,
IF('Fuel calcul'!$M$11&lt;45000-$B$1,'DATA Fuel Flow'!W34,
IF('Fuel calcul'!$M$11&lt;50000-$B$1,'DATA Fuel Flow'!K119,
IF('Fuel calcul'!$M$11&lt;55000-$B$1,'DATA Fuel Flow'!W119,
IF('Fuel calcul'!$M$11&lt;60000-$B$1,'DATA Fuel Flow'!K204,
IF('Fuel calcul'!$M$11&lt;65000-$B$1,'DATA Fuel Flow'!W204,
IF('Fuel calcul'!$M$11&lt;70000-$B$1,'DATA Fuel Flow'!K289,
IF('Fuel calcul'!$M$11&lt;75000-$B$1,'DATA Fuel Flow'!W289,
IF('Fuel calcul'!$M$11&lt;80000-$B$1,'DATA Fuel Flow'!K374,
IF('Fuel calcul'!$M$11&lt;85000-$B$1,'DATA Fuel Flow'!W374,
"Trop chargé"
))))))))))</f>
        <v>13079</v>
      </c>
      <c r="K34" s="66">
        <f ca="1">IF('Fuel calcul'!$M$11&lt;40000-$B$1,'DATA Fuel Flow'!L34,
IF('Fuel calcul'!$M$11&lt;45000-$B$1,'DATA Fuel Flow'!X34,
IF('Fuel calcul'!$M$11&lt;50000-$B$1,'DATA Fuel Flow'!L119,
IF('Fuel calcul'!$M$11&lt;55000-$B$1,'DATA Fuel Flow'!X119,
IF('Fuel calcul'!$M$11&lt;60000-$B$1,'DATA Fuel Flow'!L204,
IF('Fuel calcul'!$M$11&lt;65000-$B$1,'DATA Fuel Flow'!X204,
IF('Fuel calcul'!$M$11&lt;70000-$B$1,'DATA Fuel Flow'!L289,
IF('Fuel calcul'!$M$11&lt;75000-$B$1,'DATA Fuel Flow'!X289,
IF('Fuel calcul'!$M$11&lt;80000-$B$1,'DATA Fuel Flow'!L374,
IF('Fuel calcul'!$M$11&lt;85000-$B$1,'DATA Fuel Flow'!X374,
"Trop chargé"
))))))))))</f>
        <v>13839</v>
      </c>
    </row>
    <row r="35" spans="1:11" ht="15.5" x14ac:dyDescent="0.35">
      <c r="A35" s="86">
        <v>15000</v>
      </c>
      <c r="B35" s="64">
        <v>480</v>
      </c>
      <c r="C35" s="65">
        <f ca="1">IF('Fuel calcul'!$M$11&lt;40000-$B$1,'DATA Fuel Flow'!D35,
IF('Fuel calcul'!$M$11&lt;45000-$B$1,'DATA Fuel Flow'!P35,
IF('Fuel calcul'!$M$11&lt;50000-$B$1,'DATA Fuel Flow'!D120,
IF('Fuel calcul'!$M$11&lt;55000-$B$1,'DATA Fuel Flow'!P120,
IF('Fuel calcul'!$M$11&lt;60000-$B$1,'DATA Fuel Flow'!D205,
IF('Fuel calcul'!$M$11&lt;65000-$B$1,'DATA Fuel Flow'!P205,
IF('Fuel calcul'!$M$11&lt;70000-$B$1,'DATA Fuel Flow'!D290,
IF('Fuel calcul'!$M$11&lt;75000-$B$1,'DATA Fuel Flow'!P290,
IF('Fuel calcul'!$M$11&lt;80000-$B$1,'DATA Fuel Flow'!D375,
IF('Fuel calcul'!$M$11&lt;85000-$B$1,'DATA Fuel Flow'!P375,
"Trop chargé"
))))))))))</f>
        <v>8878</v>
      </c>
      <c r="D35" s="65">
        <f ca="1">IF('Fuel calcul'!$M$11&lt;40000-$B$1,'DATA Fuel Flow'!E35,
IF('Fuel calcul'!$M$11&lt;45000-$B$1,'DATA Fuel Flow'!Q35,
IF('Fuel calcul'!$M$11&lt;50000-$B$1,'DATA Fuel Flow'!E120,
IF('Fuel calcul'!$M$11&lt;55000-$B$1,'DATA Fuel Flow'!Q120,
IF('Fuel calcul'!$M$11&lt;60000-$B$1,'DATA Fuel Flow'!E205,
IF('Fuel calcul'!$M$11&lt;65000-$B$1,'DATA Fuel Flow'!Q205,
IF('Fuel calcul'!$M$11&lt;70000-$B$1,'DATA Fuel Flow'!E290,
IF('Fuel calcul'!$M$11&lt;75000-$B$1,'DATA Fuel Flow'!Q290,
IF('Fuel calcul'!$M$11&lt;80000-$B$1,'DATA Fuel Flow'!E375,
IF('Fuel calcul'!$M$11&lt;85000-$B$1,'DATA Fuel Flow'!Q375,
"Trop chargé"
))))))))))</f>
        <v>9718</v>
      </c>
      <c r="E35" s="65">
        <f ca="1">IF('Fuel calcul'!$M$11&lt;40000-$B$1,'DATA Fuel Flow'!F35,
IF('Fuel calcul'!$M$11&lt;45000-$B$1,'DATA Fuel Flow'!R35,
IF('Fuel calcul'!$M$11&lt;50000-$B$1,'DATA Fuel Flow'!F120,
IF('Fuel calcul'!$M$11&lt;55000-$B$1,'DATA Fuel Flow'!R120,
IF('Fuel calcul'!$M$11&lt;60000-$B$1,'DATA Fuel Flow'!F205,
IF('Fuel calcul'!$M$11&lt;65000-$B$1,'DATA Fuel Flow'!R205,
IF('Fuel calcul'!$M$11&lt;70000-$B$1,'DATA Fuel Flow'!F290,
IF('Fuel calcul'!$M$11&lt;75000-$B$1,'DATA Fuel Flow'!R290,
IF('Fuel calcul'!$M$11&lt;80000-$B$1,'DATA Fuel Flow'!F375,
IF('Fuel calcul'!$M$11&lt;85000-$B$1,'DATA Fuel Flow'!R375,
"Trop chargé"
))))))))))</f>
        <v>10583</v>
      </c>
      <c r="F35" s="65">
        <f ca="1">IF('Fuel calcul'!$M$11&lt;40000-$B$1,'DATA Fuel Flow'!G35,
IF('Fuel calcul'!$M$11&lt;45000-$B$1,'DATA Fuel Flow'!S35,
IF('Fuel calcul'!$M$11&lt;50000-$B$1,'DATA Fuel Flow'!G120,
IF('Fuel calcul'!$M$11&lt;55000-$B$1,'DATA Fuel Flow'!S120,
IF('Fuel calcul'!$M$11&lt;60000-$B$1,'DATA Fuel Flow'!G205,
IF('Fuel calcul'!$M$11&lt;65000-$B$1,'DATA Fuel Flow'!S205,
IF('Fuel calcul'!$M$11&lt;70000-$B$1,'DATA Fuel Flow'!G290,
IF('Fuel calcul'!$M$11&lt;75000-$B$1,'DATA Fuel Flow'!S290,
IF('Fuel calcul'!$M$11&lt;80000-$B$1,'DATA Fuel Flow'!G375,
IF('Fuel calcul'!$M$11&lt;85000-$B$1,'DATA Fuel Flow'!S375,
"Trop chargé"
))))))))))</f>
        <v>11479</v>
      </c>
      <c r="G35" s="65">
        <f ca="1">IF('Fuel calcul'!$M$11&lt;40000-$B$1,'DATA Fuel Flow'!H35,
IF('Fuel calcul'!$M$11&lt;45000-$B$1,'DATA Fuel Flow'!T35,
IF('Fuel calcul'!$M$11&lt;50000-$B$1,'DATA Fuel Flow'!H120,
IF('Fuel calcul'!$M$11&lt;55000-$B$1,'DATA Fuel Flow'!T120,
IF('Fuel calcul'!$M$11&lt;60000-$B$1,'DATA Fuel Flow'!H205,
IF('Fuel calcul'!$M$11&lt;65000-$B$1,'DATA Fuel Flow'!T205,
IF('Fuel calcul'!$M$11&lt;70000-$B$1,'DATA Fuel Flow'!H290,
IF('Fuel calcul'!$M$11&lt;75000-$B$1,'DATA Fuel Flow'!T290,
IF('Fuel calcul'!$M$11&lt;80000-$B$1,'DATA Fuel Flow'!H375,
IF('Fuel calcul'!$M$11&lt;85000-$B$1,'DATA Fuel Flow'!T375,
"Trop chargé"
))))))))))</f>
        <v>12402</v>
      </c>
      <c r="H35" s="65">
        <f ca="1">IF('Fuel calcul'!$M$11&lt;40000-$B$1,'DATA Fuel Flow'!I35,
IF('Fuel calcul'!$M$11&lt;45000-$B$1,'DATA Fuel Flow'!U35,
IF('Fuel calcul'!$M$11&lt;50000-$B$1,'DATA Fuel Flow'!I120,
IF('Fuel calcul'!$M$11&lt;55000-$B$1,'DATA Fuel Flow'!U120,
IF('Fuel calcul'!$M$11&lt;60000-$B$1,'DATA Fuel Flow'!I205,
IF('Fuel calcul'!$M$11&lt;65000-$B$1,'DATA Fuel Flow'!U205,
IF('Fuel calcul'!$M$11&lt;70000-$B$1,'DATA Fuel Flow'!I290,
IF('Fuel calcul'!$M$11&lt;75000-$B$1,'DATA Fuel Flow'!U290,
IF('Fuel calcul'!$M$11&lt;80000-$B$1,'DATA Fuel Flow'!I375,
IF('Fuel calcul'!$M$11&lt;85000-$B$1,'DATA Fuel Flow'!U375,
"Trop chargé"
))))))))))</f>
        <v>13348</v>
      </c>
      <c r="I35" s="65">
        <f ca="1">IF('Fuel calcul'!$M$11&lt;40000-$B$1,'DATA Fuel Flow'!J35,
IF('Fuel calcul'!$M$11&lt;45000-$B$1,'DATA Fuel Flow'!V35,
IF('Fuel calcul'!$M$11&lt;50000-$B$1,'DATA Fuel Flow'!J120,
IF('Fuel calcul'!$M$11&lt;55000-$B$1,'DATA Fuel Flow'!V120,
IF('Fuel calcul'!$M$11&lt;60000-$B$1,'DATA Fuel Flow'!J205,
IF('Fuel calcul'!$M$11&lt;65000-$B$1,'DATA Fuel Flow'!V205,
IF('Fuel calcul'!$M$11&lt;70000-$B$1,'DATA Fuel Flow'!J290,
IF('Fuel calcul'!$M$11&lt;75000-$B$1,'DATA Fuel Flow'!V290,
IF('Fuel calcul'!$M$11&lt;80000-$B$1,'DATA Fuel Flow'!J375,
IF('Fuel calcul'!$M$11&lt;85000-$B$1,'DATA Fuel Flow'!V375,
"Trop chargé"
))))))))))</f>
        <v>14314</v>
      </c>
      <c r="J35" s="65">
        <f ca="1">IF('Fuel calcul'!$M$11&lt;40000-$B$1,'DATA Fuel Flow'!K35,
IF('Fuel calcul'!$M$11&lt;45000-$B$1,'DATA Fuel Flow'!W35,
IF('Fuel calcul'!$M$11&lt;50000-$B$1,'DATA Fuel Flow'!K120,
IF('Fuel calcul'!$M$11&lt;55000-$B$1,'DATA Fuel Flow'!W120,
IF('Fuel calcul'!$M$11&lt;60000-$B$1,'DATA Fuel Flow'!K205,
IF('Fuel calcul'!$M$11&lt;65000-$B$1,'DATA Fuel Flow'!W205,
IF('Fuel calcul'!$M$11&lt;70000-$B$1,'DATA Fuel Flow'!K290,
IF('Fuel calcul'!$M$11&lt;75000-$B$1,'DATA Fuel Flow'!W290,
IF('Fuel calcul'!$M$11&lt;80000-$B$1,'DATA Fuel Flow'!K375,
IF('Fuel calcul'!$M$11&lt;85000-$B$1,'DATA Fuel Flow'!W375,
"Trop chargé"
))))))))))</f>
        <v>15342</v>
      </c>
      <c r="K35" s="66">
        <f ca="1">IF('Fuel calcul'!$M$11&lt;40000-$B$1,'DATA Fuel Flow'!L35,
IF('Fuel calcul'!$M$11&lt;45000-$B$1,'DATA Fuel Flow'!X35,
IF('Fuel calcul'!$M$11&lt;50000-$B$1,'DATA Fuel Flow'!L120,
IF('Fuel calcul'!$M$11&lt;55000-$B$1,'DATA Fuel Flow'!X120,
IF('Fuel calcul'!$M$11&lt;60000-$B$1,'DATA Fuel Flow'!L205,
IF('Fuel calcul'!$M$11&lt;65000-$B$1,'DATA Fuel Flow'!X205,
IF('Fuel calcul'!$M$11&lt;70000-$B$1,'DATA Fuel Flow'!L290,
IF('Fuel calcul'!$M$11&lt;75000-$B$1,'DATA Fuel Flow'!X290,
IF('Fuel calcul'!$M$11&lt;80000-$B$1,'DATA Fuel Flow'!L375,
IF('Fuel calcul'!$M$11&lt;85000-$B$1,'DATA Fuel Flow'!X375,
"Trop chargé"
))))))))))</f>
        <v>16450</v>
      </c>
    </row>
    <row r="36" spans="1:11" ht="15.5" x14ac:dyDescent="0.35">
      <c r="A36" s="86">
        <v>15000</v>
      </c>
      <c r="B36" s="64">
        <v>520</v>
      </c>
      <c r="C36" s="65">
        <f ca="1">IF('Fuel calcul'!$M$11&lt;40000-$B$1,'DATA Fuel Flow'!D36,
IF('Fuel calcul'!$M$11&lt;45000-$B$1,'DATA Fuel Flow'!P36,
IF('Fuel calcul'!$M$11&lt;50000-$B$1,'DATA Fuel Flow'!D121,
IF('Fuel calcul'!$M$11&lt;55000-$B$1,'DATA Fuel Flow'!P121,
IF('Fuel calcul'!$M$11&lt;60000-$B$1,'DATA Fuel Flow'!D206,
IF('Fuel calcul'!$M$11&lt;65000-$B$1,'DATA Fuel Flow'!P206,
IF('Fuel calcul'!$M$11&lt;70000-$B$1,'DATA Fuel Flow'!D291,
IF('Fuel calcul'!$M$11&lt;75000-$B$1,'DATA Fuel Flow'!P291,
IF('Fuel calcul'!$M$11&lt;80000-$B$1,'DATA Fuel Flow'!D376,
IF('Fuel calcul'!$M$11&lt;85000-$B$1,'DATA Fuel Flow'!P376,
"Trop chargé"
))))))))))</f>
        <v>9887</v>
      </c>
      <c r="D36" s="65">
        <f ca="1">IF('Fuel calcul'!$M$11&lt;40000-$B$1,'DATA Fuel Flow'!E36,
IF('Fuel calcul'!$M$11&lt;45000-$B$1,'DATA Fuel Flow'!Q36,
IF('Fuel calcul'!$M$11&lt;50000-$B$1,'DATA Fuel Flow'!E121,
IF('Fuel calcul'!$M$11&lt;55000-$B$1,'DATA Fuel Flow'!Q121,
IF('Fuel calcul'!$M$11&lt;60000-$B$1,'DATA Fuel Flow'!E206,
IF('Fuel calcul'!$M$11&lt;65000-$B$1,'DATA Fuel Flow'!Q206,
IF('Fuel calcul'!$M$11&lt;70000-$B$1,'DATA Fuel Flow'!E291,
IF('Fuel calcul'!$M$11&lt;75000-$B$1,'DATA Fuel Flow'!Q291,
IF('Fuel calcul'!$M$11&lt;80000-$B$1,'DATA Fuel Flow'!E376,
IF('Fuel calcul'!$M$11&lt;85000-$B$1,'DATA Fuel Flow'!Q376,
"Trop chargé"
))))))))))</f>
        <v>10985</v>
      </c>
      <c r="E36" s="65">
        <f ca="1">IF('Fuel calcul'!$M$11&lt;40000-$B$1,'DATA Fuel Flow'!F36,
IF('Fuel calcul'!$M$11&lt;45000-$B$1,'DATA Fuel Flow'!R36,
IF('Fuel calcul'!$M$11&lt;50000-$B$1,'DATA Fuel Flow'!F121,
IF('Fuel calcul'!$M$11&lt;55000-$B$1,'DATA Fuel Flow'!R121,
IF('Fuel calcul'!$M$11&lt;60000-$B$1,'DATA Fuel Flow'!F206,
IF('Fuel calcul'!$M$11&lt;65000-$B$1,'DATA Fuel Flow'!R206,
IF('Fuel calcul'!$M$11&lt;70000-$B$1,'DATA Fuel Flow'!F291,
IF('Fuel calcul'!$M$11&lt;75000-$B$1,'DATA Fuel Flow'!R291,
IF('Fuel calcul'!$M$11&lt;80000-$B$1,'DATA Fuel Flow'!F376,
IF('Fuel calcul'!$M$11&lt;85000-$B$1,'DATA Fuel Flow'!R376,
"Trop chargé"
))))))))))</f>
        <v>12131</v>
      </c>
      <c r="F36" s="65">
        <f ca="1">IF('Fuel calcul'!$M$11&lt;40000-$B$1,'DATA Fuel Flow'!G36,
IF('Fuel calcul'!$M$11&lt;45000-$B$1,'DATA Fuel Flow'!S36,
IF('Fuel calcul'!$M$11&lt;50000-$B$1,'DATA Fuel Flow'!G121,
IF('Fuel calcul'!$M$11&lt;55000-$B$1,'DATA Fuel Flow'!S121,
IF('Fuel calcul'!$M$11&lt;60000-$B$1,'DATA Fuel Flow'!G206,
IF('Fuel calcul'!$M$11&lt;65000-$B$1,'DATA Fuel Flow'!S206,
IF('Fuel calcul'!$M$11&lt;70000-$B$1,'DATA Fuel Flow'!G291,
IF('Fuel calcul'!$M$11&lt;75000-$B$1,'DATA Fuel Flow'!S291,
IF('Fuel calcul'!$M$11&lt;80000-$B$1,'DATA Fuel Flow'!G376,
IF('Fuel calcul'!$M$11&lt;85000-$B$1,'DATA Fuel Flow'!S376,
"Trop chargé"
))))))))))</f>
        <v>13307</v>
      </c>
      <c r="G36" s="65">
        <f ca="1">IF('Fuel calcul'!$M$11&lt;40000-$B$1,'DATA Fuel Flow'!H36,
IF('Fuel calcul'!$M$11&lt;45000-$B$1,'DATA Fuel Flow'!T36,
IF('Fuel calcul'!$M$11&lt;50000-$B$1,'DATA Fuel Flow'!H121,
IF('Fuel calcul'!$M$11&lt;55000-$B$1,'DATA Fuel Flow'!T121,
IF('Fuel calcul'!$M$11&lt;60000-$B$1,'DATA Fuel Flow'!H206,
IF('Fuel calcul'!$M$11&lt;65000-$B$1,'DATA Fuel Flow'!T206,
IF('Fuel calcul'!$M$11&lt;70000-$B$1,'DATA Fuel Flow'!H291,
IF('Fuel calcul'!$M$11&lt;75000-$B$1,'DATA Fuel Flow'!T291,
IF('Fuel calcul'!$M$11&lt;80000-$B$1,'DATA Fuel Flow'!H376,
IF('Fuel calcul'!$M$11&lt;85000-$B$1,'DATA Fuel Flow'!T376,
"Trop chargé"
))))))))))</f>
        <v>14542</v>
      </c>
      <c r="H36" s="65">
        <f ca="1">IF('Fuel calcul'!$M$11&lt;40000-$B$1,'DATA Fuel Flow'!I36,
IF('Fuel calcul'!$M$11&lt;45000-$B$1,'DATA Fuel Flow'!U36,
IF('Fuel calcul'!$M$11&lt;50000-$B$1,'DATA Fuel Flow'!I121,
IF('Fuel calcul'!$M$11&lt;55000-$B$1,'DATA Fuel Flow'!U121,
IF('Fuel calcul'!$M$11&lt;60000-$B$1,'DATA Fuel Flow'!I206,
IF('Fuel calcul'!$M$11&lt;65000-$B$1,'DATA Fuel Flow'!U206,
IF('Fuel calcul'!$M$11&lt;70000-$B$1,'DATA Fuel Flow'!I291,
IF('Fuel calcul'!$M$11&lt;75000-$B$1,'DATA Fuel Flow'!U291,
IF('Fuel calcul'!$M$11&lt;80000-$B$1,'DATA Fuel Flow'!I376,
IF('Fuel calcul'!$M$11&lt;85000-$B$1,'DATA Fuel Flow'!U376,
"Trop chargé"
))))))))))</f>
        <v>15843</v>
      </c>
      <c r="I36" s="65">
        <f ca="1">IF('Fuel calcul'!$M$11&lt;40000-$B$1,'DATA Fuel Flow'!J36,
IF('Fuel calcul'!$M$11&lt;45000-$B$1,'DATA Fuel Flow'!V36,
IF('Fuel calcul'!$M$11&lt;50000-$B$1,'DATA Fuel Flow'!J121,
IF('Fuel calcul'!$M$11&lt;55000-$B$1,'DATA Fuel Flow'!V121,
IF('Fuel calcul'!$M$11&lt;60000-$B$1,'DATA Fuel Flow'!J206,
IF('Fuel calcul'!$M$11&lt;65000-$B$1,'DATA Fuel Flow'!V206,
IF('Fuel calcul'!$M$11&lt;70000-$B$1,'DATA Fuel Flow'!J291,
IF('Fuel calcul'!$M$11&lt;75000-$B$1,'DATA Fuel Flow'!V291,
IF('Fuel calcul'!$M$11&lt;80000-$B$1,'DATA Fuel Flow'!J376,
IF('Fuel calcul'!$M$11&lt;85000-$B$1,'DATA Fuel Flow'!V376,
"Trop chargé"
))))))))))</f>
        <v>17223</v>
      </c>
      <c r="J36" s="65">
        <f ca="1">IF('Fuel calcul'!$M$11&lt;40000-$B$1,'DATA Fuel Flow'!K36,
IF('Fuel calcul'!$M$11&lt;45000-$B$1,'DATA Fuel Flow'!W36,
IF('Fuel calcul'!$M$11&lt;50000-$B$1,'DATA Fuel Flow'!K121,
IF('Fuel calcul'!$M$11&lt;55000-$B$1,'DATA Fuel Flow'!W121,
IF('Fuel calcul'!$M$11&lt;60000-$B$1,'DATA Fuel Flow'!K206,
IF('Fuel calcul'!$M$11&lt;65000-$B$1,'DATA Fuel Flow'!W206,
IF('Fuel calcul'!$M$11&lt;70000-$B$1,'DATA Fuel Flow'!K291,
IF('Fuel calcul'!$M$11&lt;75000-$B$1,'DATA Fuel Flow'!W291,
IF('Fuel calcul'!$M$11&lt;80000-$B$1,'DATA Fuel Flow'!K376,
IF('Fuel calcul'!$M$11&lt;85000-$B$1,'DATA Fuel Flow'!W376,
"Trop chargé"
))))))))))</f>
        <v>18822</v>
      </c>
      <c r="K36" s="66">
        <f ca="1">IF('Fuel calcul'!$M$11&lt;40000-$B$1,'DATA Fuel Flow'!L36,
IF('Fuel calcul'!$M$11&lt;45000-$B$1,'DATA Fuel Flow'!X36,
IF('Fuel calcul'!$M$11&lt;50000-$B$1,'DATA Fuel Flow'!L121,
IF('Fuel calcul'!$M$11&lt;55000-$B$1,'DATA Fuel Flow'!X121,
IF('Fuel calcul'!$M$11&lt;60000-$B$1,'DATA Fuel Flow'!L206,
IF('Fuel calcul'!$M$11&lt;65000-$B$1,'DATA Fuel Flow'!X206,
IF('Fuel calcul'!$M$11&lt;70000-$B$1,'DATA Fuel Flow'!L291,
IF('Fuel calcul'!$M$11&lt;75000-$B$1,'DATA Fuel Flow'!X291,
IF('Fuel calcul'!$M$11&lt;80000-$B$1,'DATA Fuel Flow'!L376,
IF('Fuel calcul'!$M$11&lt;85000-$B$1,'DATA Fuel Flow'!X376,
"Trop chargé"
))))))))))</f>
        <v>20025</v>
      </c>
    </row>
    <row r="37" spans="1:11" ht="15.5" x14ac:dyDescent="0.35">
      <c r="A37" s="86">
        <v>15000</v>
      </c>
      <c r="B37" s="64">
        <v>560</v>
      </c>
      <c r="C37" s="65">
        <f ca="1">IF('Fuel calcul'!$M$11&lt;40000-$B$1,'DATA Fuel Flow'!D37,
IF('Fuel calcul'!$M$11&lt;45000-$B$1,'DATA Fuel Flow'!P37,
IF('Fuel calcul'!$M$11&lt;50000-$B$1,'DATA Fuel Flow'!D122,
IF('Fuel calcul'!$M$11&lt;55000-$B$1,'DATA Fuel Flow'!P122,
IF('Fuel calcul'!$M$11&lt;60000-$B$1,'DATA Fuel Flow'!D207,
IF('Fuel calcul'!$M$11&lt;65000-$B$1,'DATA Fuel Flow'!P207,
IF('Fuel calcul'!$M$11&lt;70000-$B$1,'DATA Fuel Flow'!D292,
IF('Fuel calcul'!$M$11&lt;75000-$B$1,'DATA Fuel Flow'!P292,
IF('Fuel calcul'!$M$11&lt;80000-$B$1,'DATA Fuel Flow'!D377,
IF('Fuel calcul'!$M$11&lt;85000-$B$1,'DATA Fuel Flow'!P377,
"Trop chargé"
))))))))))</f>
        <v>11289</v>
      </c>
      <c r="D37" s="65">
        <f ca="1">IF('Fuel calcul'!$M$11&lt;40000-$B$1,'DATA Fuel Flow'!E37,
IF('Fuel calcul'!$M$11&lt;45000-$B$1,'DATA Fuel Flow'!Q37,
IF('Fuel calcul'!$M$11&lt;50000-$B$1,'DATA Fuel Flow'!E122,
IF('Fuel calcul'!$M$11&lt;55000-$B$1,'DATA Fuel Flow'!Q122,
IF('Fuel calcul'!$M$11&lt;60000-$B$1,'DATA Fuel Flow'!E207,
IF('Fuel calcul'!$M$11&lt;65000-$B$1,'DATA Fuel Flow'!Q207,
IF('Fuel calcul'!$M$11&lt;70000-$B$1,'DATA Fuel Flow'!E292,
IF('Fuel calcul'!$M$11&lt;75000-$B$1,'DATA Fuel Flow'!Q292,
IF('Fuel calcul'!$M$11&lt;80000-$B$1,'DATA Fuel Flow'!E377,
IF('Fuel calcul'!$M$11&lt;85000-$B$1,'DATA Fuel Flow'!Q377,
"Trop chargé"
))))))))))</f>
        <v>12757</v>
      </c>
      <c r="E37" s="65">
        <f ca="1">IF('Fuel calcul'!$M$11&lt;40000-$B$1,'DATA Fuel Flow'!F37,
IF('Fuel calcul'!$M$11&lt;45000-$B$1,'DATA Fuel Flow'!R37,
IF('Fuel calcul'!$M$11&lt;50000-$B$1,'DATA Fuel Flow'!F122,
IF('Fuel calcul'!$M$11&lt;55000-$B$1,'DATA Fuel Flow'!R122,
IF('Fuel calcul'!$M$11&lt;60000-$B$1,'DATA Fuel Flow'!F207,
IF('Fuel calcul'!$M$11&lt;65000-$B$1,'DATA Fuel Flow'!R207,
IF('Fuel calcul'!$M$11&lt;70000-$B$1,'DATA Fuel Flow'!F292,
IF('Fuel calcul'!$M$11&lt;75000-$B$1,'DATA Fuel Flow'!R292,
IF('Fuel calcul'!$M$11&lt;80000-$B$1,'DATA Fuel Flow'!F377,
IF('Fuel calcul'!$M$11&lt;85000-$B$1,'DATA Fuel Flow'!R377,
"Trop chargé"
))))))))))</f>
        <v>14308</v>
      </c>
      <c r="F37" s="65">
        <f ca="1">IF('Fuel calcul'!$M$11&lt;40000-$B$1,'DATA Fuel Flow'!G37,
IF('Fuel calcul'!$M$11&lt;45000-$B$1,'DATA Fuel Flow'!S37,
IF('Fuel calcul'!$M$11&lt;50000-$B$1,'DATA Fuel Flow'!G122,
IF('Fuel calcul'!$M$11&lt;55000-$B$1,'DATA Fuel Flow'!S122,
IF('Fuel calcul'!$M$11&lt;60000-$B$1,'DATA Fuel Flow'!G207,
IF('Fuel calcul'!$M$11&lt;65000-$B$1,'DATA Fuel Flow'!S207,
IF('Fuel calcul'!$M$11&lt;70000-$B$1,'DATA Fuel Flow'!G292,
IF('Fuel calcul'!$M$11&lt;75000-$B$1,'DATA Fuel Flow'!S292,
IF('Fuel calcul'!$M$11&lt;80000-$B$1,'DATA Fuel Flow'!G377,
IF('Fuel calcul'!$M$11&lt;85000-$B$1,'DATA Fuel Flow'!S377,
"Trop chargé"
))))))))))</f>
        <v>15952</v>
      </c>
      <c r="G37" s="65">
        <f ca="1">IF('Fuel calcul'!$M$11&lt;40000-$B$1,'DATA Fuel Flow'!H37,
IF('Fuel calcul'!$M$11&lt;45000-$B$1,'DATA Fuel Flow'!T37,
IF('Fuel calcul'!$M$11&lt;50000-$B$1,'DATA Fuel Flow'!H122,
IF('Fuel calcul'!$M$11&lt;55000-$B$1,'DATA Fuel Flow'!T122,
IF('Fuel calcul'!$M$11&lt;60000-$B$1,'DATA Fuel Flow'!H207,
IF('Fuel calcul'!$M$11&lt;65000-$B$1,'DATA Fuel Flow'!T207,
IF('Fuel calcul'!$M$11&lt;70000-$B$1,'DATA Fuel Flow'!H292,
IF('Fuel calcul'!$M$11&lt;75000-$B$1,'DATA Fuel Flow'!T292,
IF('Fuel calcul'!$M$11&lt;80000-$B$1,'DATA Fuel Flow'!H377,
IF('Fuel calcul'!$M$11&lt;85000-$B$1,'DATA Fuel Flow'!T377,
"Trop chargé"
))))))))))</f>
        <v>17711</v>
      </c>
      <c r="H37" s="65">
        <f ca="1">IF('Fuel calcul'!$M$11&lt;40000-$B$1,'DATA Fuel Flow'!I37,
IF('Fuel calcul'!$M$11&lt;45000-$B$1,'DATA Fuel Flow'!U37,
IF('Fuel calcul'!$M$11&lt;50000-$B$1,'DATA Fuel Flow'!I122,
IF('Fuel calcul'!$M$11&lt;55000-$B$1,'DATA Fuel Flow'!U122,
IF('Fuel calcul'!$M$11&lt;60000-$B$1,'DATA Fuel Flow'!I207,
IF('Fuel calcul'!$M$11&lt;65000-$B$1,'DATA Fuel Flow'!U207,
IF('Fuel calcul'!$M$11&lt;70000-$B$1,'DATA Fuel Flow'!I292,
IF('Fuel calcul'!$M$11&lt;75000-$B$1,'DATA Fuel Flow'!U292,
IF('Fuel calcul'!$M$11&lt;80000-$B$1,'DATA Fuel Flow'!I377,
IF('Fuel calcul'!$M$11&lt;85000-$B$1,'DATA Fuel Flow'!U377,
"Trop chargé"
))))))))))</f>
        <v>19555</v>
      </c>
      <c r="I37" s="65">
        <f ca="1">IF('Fuel calcul'!$M$11&lt;40000-$B$1,'DATA Fuel Flow'!J37,
IF('Fuel calcul'!$M$11&lt;45000-$B$1,'DATA Fuel Flow'!V37,
IF('Fuel calcul'!$M$11&lt;50000-$B$1,'DATA Fuel Flow'!J122,
IF('Fuel calcul'!$M$11&lt;55000-$B$1,'DATA Fuel Flow'!V122,
IF('Fuel calcul'!$M$11&lt;60000-$B$1,'DATA Fuel Flow'!J207,
IF('Fuel calcul'!$M$11&lt;65000-$B$1,'DATA Fuel Flow'!V207,
IF('Fuel calcul'!$M$11&lt;70000-$B$1,'DATA Fuel Flow'!J292,
IF('Fuel calcul'!$M$11&lt;75000-$B$1,'DATA Fuel Flow'!V292,
IF('Fuel calcul'!$M$11&lt;80000-$B$1,'DATA Fuel Flow'!J377,
IF('Fuel calcul'!$M$11&lt;85000-$B$1,'DATA Fuel Flow'!V377,
"Trop chargé"
))))))))))</f>
        <v>21404</v>
      </c>
      <c r="J37" s="65">
        <f ca="1">IF('Fuel calcul'!$M$11&lt;40000-$B$1,'DATA Fuel Flow'!K37,
IF('Fuel calcul'!$M$11&lt;45000-$B$1,'DATA Fuel Flow'!W37,
IF('Fuel calcul'!$M$11&lt;50000-$B$1,'DATA Fuel Flow'!K122,
IF('Fuel calcul'!$M$11&lt;55000-$B$1,'DATA Fuel Flow'!W122,
IF('Fuel calcul'!$M$11&lt;60000-$B$1,'DATA Fuel Flow'!K207,
IF('Fuel calcul'!$M$11&lt;65000-$B$1,'DATA Fuel Flow'!W207,
IF('Fuel calcul'!$M$11&lt;70000-$B$1,'DATA Fuel Flow'!K292,
IF('Fuel calcul'!$M$11&lt;75000-$B$1,'DATA Fuel Flow'!W292,
IF('Fuel calcul'!$M$11&lt;80000-$B$1,'DATA Fuel Flow'!K377,
IF('Fuel calcul'!$M$11&lt;85000-$B$1,'DATA Fuel Flow'!W377,
"Trop chargé"
))))))))))</f>
        <v>0</v>
      </c>
      <c r="K37" s="66">
        <f ca="1">IF('Fuel calcul'!$M$11&lt;40000-$B$1,'DATA Fuel Flow'!L37,
IF('Fuel calcul'!$M$11&lt;45000-$B$1,'DATA Fuel Flow'!X37,
IF('Fuel calcul'!$M$11&lt;50000-$B$1,'DATA Fuel Flow'!L122,
IF('Fuel calcul'!$M$11&lt;55000-$B$1,'DATA Fuel Flow'!X122,
IF('Fuel calcul'!$M$11&lt;60000-$B$1,'DATA Fuel Flow'!L207,
IF('Fuel calcul'!$M$11&lt;65000-$B$1,'DATA Fuel Flow'!X207,
IF('Fuel calcul'!$M$11&lt;70000-$B$1,'DATA Fuel Flow'!L292,
IF('Fuel calcul'!$M$11&lt;75000-$B$1,'DATA Fuel Flow'!X292,
IF('Fuel calcul'!$M$11&lt;80000-$B$1,'DATA Fuel Flow'!L377,
IF('Fuel calcul'!$M$11&lt;85000-$B$1,'DATA Fuel Flow'!X377,
"Trop chargé"
))))))))))</f>
        <v>0</v>
      </c>
    </row>
    <row r="38" spans="1:11" ht="15.5" x14ac:dyDescent="0.35">
      <c r="A38" s="86">
        <v>15000</v>
      </c>
      <c r="B38" s="64">
        <v>600</v>
      </c>
      <c r="C38" s="65">
        <f ca="1">IF('Fuel calcul'!$M$11&lt;40000-$B$1,'DATA Fuel Flow'!D38,
IF('Fuel calcul'!$M$11&lt;45000-$B$1,'DATA Fuel Flow'!P38,
IF('Fuel calcul'!$M$11&lt;50000-$B$1,'DATA Fuel Flow'!D123,
IF('Fuel calcul'!$M$11&lt;55000-$B$1,'DATA Fuel Flow'!P123,
IF('Fuel calcul'!$M$11&lt;60000-$B$1,'DATA Fuel Flow'!D208,
IF('Fuel calcul'!$M$11&lt;65000-$B$1,'DATA Fuel Flow'!P208,
IF('Fuel calcul'!$M$11&lt;70000-$B$1,'DATA Fuel Flow'!D293,
IF('Fuel calcul'!$M$11&lt;75000-$B$1,'DATA Fuel Flow'!P293,
IF('Fuel calcul'!$M$11&lt;80000-$B$1,'DATA Fuel Flow'!D378,
IF('Fuel calcul'!$M$11&lt;85000-$B$1,'DATA Fuel Flow'!P378,
"Trop chargé"
))))))))))</f>
        <v>14491</v>
      </c>
      <c r="D38" s="65">
        <f ca="1">IF('Fuel calcul'!$M$11&lt;40000-$B$1,'DATA Fuel Flow'!E38,
IF('Fuel calcul'!$M$11&lt;45000-$B$1,'DATA Fuel Flow'!Q38,
IF('Fuel calcul'!$M$11&lt;50000-$B$1,'DATA Fuel Flow'!E123,
IF('Fuel calcul'!$M$11&lt;55000-$B$1,'DATA Fuel Flow'!Q123,
IF('Fuel calcul'!$M$11&lt;60000-$B$1,'DATA Fuel Flow'!E208,
IF('Fuel calcul'!$M$11&lt;65000-$B$1,'DATA Fuel Flow'!Q208,
IF('Fuel calcul'!$M$11&lt;70000-$B$1,'DATA Fuel Flow'!E293,
IF('Fuel calcul'!$M$11&lt;75000-$B$1,'DATA Fuel Flow'!Q293,
IF('Fuel calcul'!$M$11&lt;80000-$B$1,'DATA Fuel Flow'!E378,
IF('Fuel calcul'!$M$11&lt;85000-$B$1,'DATA Fuel Flow'!Q378,
"Trop chargé"
))))))))))</f>
        <v>16815</v>
      </c>
      <c r="E38" s="65">
        <f ca="1">IF('Fuel calcul'!$M$11&lt;40000-$B$1,'DATA Fuel Flow'!F38,
IF('Fuel calcul'!$M$11&lt;45000-$B$1,'DATA Fuel Flow'!R38,
IF('Fuel calcul'!$M$11&lt;50000-$B$1,'DATA Fuel Flow'!F123,
IF('Fuel calcul'!$M$11&lt;55000-$B$1,'DATA Fuel Flow'!R123,
IF('Fuel calcul'!$M$11&lt;60000-$B$1,'DATA Fuel Flow'!F208,
IF('Fuel calcul'!$M$11&lt;65000-$B$1,'DATA Fuel Flow'!R208,
IF('Fuel calcul'!$M$11&lt;70000-$B$1,'DATA Fuel Flow'!F293,
IF('Fuel calcul'!$M$11&lt;75000-$B$1,'DATA Fuel Flow'!R293,
IF('Fuel calcul'!$M$11&lt;80000-$B$1,'DATA Fuel Flow'!F378,
IF('Fuel calcul'!$M$11&lt;85000-$B$1,'DATA Fuel Flow'!R378,
"Trop chargé"
))))))))))</f>
        <v>19461</v>
      </c>
      <c r="F38" s="65">
        <f ca="1">IF('Fuel calcul'!$M$11&lt;40000-$B$1,'DATA Fuel Flow'!G38,
IF('Fuel calcul'!$M$11&lt;45000-$B$1,'DATA Fuel Flow'!S38,
IF('Fuel calcul'!$M$11&lt;50000-$B$1,'DATA Fuel Flow'!G123,
IF('Fuel calcul'!$M$11&lt;55000-$B$1,'DATA Fuel Flow'!S123,
IF('Fuel calcul'!$M$11&lt;60000-$B$1,'DATA Fuel Flow'!G208,
IF('Fuel calcul'!$M$11&lt;65000-$B$1,'DATA Fuel Flow'!S208,
IF('Fuel calcul'!$M$11&lt;70000-$B$1,'DATA Fuel Flow'!G293,
IF('Fuel calcul'!$M$11&lt;75000-$B$1,'DATA Fuel Flow'!S293,
IF('Fuel calcul'!$M$11&lt;80000-$B$1,'DATA Fuel Flow'!G378,
IF('Fuel calcul'!$M$11&lt;85000-$B$1,'DATA Fuel Flow'!S378,
"Trop chargé"
))))))))))</f>
        <v>0</v>
      </c>
      <c r="G38" s="65">
        <f ca="1">IF('Fuel calcul'!$M$11&lt;40000-$B$1,'DATA Fuel Flow'!H38,
IF('Fuel calcul'!$M$11&lt;45000-$B$1,'DATA Fuel Flow'!T38,
IF('Fuel calcul'!$M$11&lt;50000-$B$1,'DATA Fuel Flow'!H123,
IF('Fuel calcul'!$M$11&lt;55000-$B$1,'DATA Fuel Flow'!T123,
IF('Fuel calcul'!$M$11&lt;60000-$B$1,'DATA Fuel Flow'!H208,
IF('Fuel calcul'!$M$11&lt;65000-$B$1,'DATA Fuel Flow'!T208,
IF('Fuel calcul'!$M$11&lt;70000-$B$1,'DATA Fuel Flow'!H293,
IF('Fuel calcul'!$M$11&lt;75000-$B$1,'DATA Fuel Flow'!T293,
IF('Fuel calcul'!$M$11&lt;80000-$B$1,'DATA Fuel Flow'!H378,
IF('Fuel calcul'!$M$11&lt;85000-$B$1,'DATA Fuel Flow'!T378,
"Trop chargé"
))))))))))</f>
        <v>0</v>
      </c>
      <c r="H38" s="65">
        <f ca="1">IF('Fuel calcul'!$M$11&lt;40000-$B$1,'DATA Fuel Flow'!I38,
IF('Fuel calcul'!$M$11&lt;45000-$B$1,'DATA Fuel Flow'!U38,
IF('Fuel calcul'!$M$11&lt;50000-$B$1,'DATA Fuel Flow'!I123,
IF('Fuel calcul'!$M$11&lt;55000-$B$1,'DATA Fuel Flow'!U123,
IF('Fuel calcul'!$M$11&lt;60000-$B$1,'DATA Fuel Flow'!I208,
IF('Fuel calcul'!$M$11&lt;65000-$B$1,'DATA Fuel Flow'!U208,
IF('Fuel calcul'!$M$11&lt;70000-$B$1,'DATA Fuel Flow'!I293,
IF('Fuel calcul'!$M$11&lt;75000-$B$1,'DATA Fuel Flow'!U293,
IF('Fuel calcul'!$M$11&lt;80000-$B$1,'DATA Fuel Flow'!I378,
IF('Fuel calcul'!$M$11&lt;85000-$B$1,'DATA Fuel Flow'!U378,
"Trop chargé"
))))))))))</f>
        <v>0</v>
      </c>
      <c r="I38" s="65">
        <f ca="1">IF('Fuel calcul'!$M$11&lt;40000-$B$1,'DATA Fuel Flow'!J38,
IF('Fuel calcul'!$M$11&lt;45000-$B$1,'DATA Fuel Flow'!V38,
IF('Fuel calcul'!$M$11&lt;50000-$B$1,'DATA Fuel Flow'!J123,
IF('Fuel calcul'!$M$11&lt;55000-$B$1,'DATA Fuel Flow'!V123,
IF('Fuel calcul'!$M$11&lt;60000-$B$1,'DATA Fuel Flow'!J208,
IF('Fuel calcul'!$M$11&lt;65000-$B$1,'DATA Fuel Flow'!V208,
IF('Fuel calcul'!$M$11&lt;70000-$B$1,'DATA Fuel Flow'!J293,
IF('Fuel calcul'!$M$11&lt;75000-$B$1,'DATA Fuel Flow'!V293,
IF('Fuel calcul'!$M$11&lt;80000-$B$1,'DATA Fuel Flow'!J378,
IF('Fuel calcul'!$M$11&lt;85000-$B$1,'DATA Fuel Flow'!V378,
"Trop chargé"
))))))))))</f>
        <v>0</v>
      </c>
      <c r="J38" s="65">
        <f ca="1">IF('Fuel calcul'!$M$11&lt;40000-$B$1,'DATA Fuel Flow'!K38,
IF('Fuel calcul'!$M$11&lt;45000-$B$1,'DATA Fuel Flow'!W38,
IF('Fuel calcul'!$M$11&lt;50000-$B$1,'DATA Fuel Flow'!K123,
IF('Fuel calcul'!$M$11&lt;55000-$B$1,'DATA Fuel Flow'!W123,
IF('Fuel calcul'!$M$11&lt;60000-$B$1,'DATA Fuel Flow'!K208,
IF('Fuel calcul'!$M$11&lt;65000-$B$1,'DATA Fuel Flow'!W208,
IF('Fuel calcul'!$M$11&lt;70000-$B$1,'DATA Fuel Flow'!K293,
IF('Fuel calcul'!$M$11&lt;75000-$B$1,'DATA Fuel Flow'!W293,
IF('Fuel calcul'!$M$11&lt;80000-$B$1,'DATA Fuel Flow'!K378,
IF('Fuel calcul'!$M$11&lt;85000-$B$1,'DATA Fuel Flow'!W378,
"Trop chargé"
))))))))))</f>
        <v>0</v>
      </c>
      <c r="K38" s="66">
        <f ca="1">IF('Fuel calcul'!$M$11&lt;40000-$B$1,'DATA Fuel Flow'!L38,
IF('Fuel calcul'!$M$11&lt;45000-$B$1,'DATA Fuel Flow'!X38,
IF('Fuel calcul'!$M$11&lt;50000-$B$1,'DATA Fuel Flow'!L123,
IF('Fuel calcul'!$M$11&lt;55000-$B$1,'DATA Fuel Flow'!X123,
IF('Fuel calcul'!$M$11&lt;60000-$B$1,'DATA Fuel Flow'!L208,
IF('Fuel calcul'!$M$11&lt;65000-$B$1,'DATA Fuel Flow'!X208,
IF('Fuel calcul'!$M$11&lt;70000-$B$1,'DATA Fuel Flow'!L293,
IF('Fuel calcul'!$M$11&lt;75000-$B$1,'DATA Fuel Flow'!X293,
IF('Fuel calcul'!$M$11&lt;80000-$B$1,'DATA Fuel Flow'!L378,
IF('Fuel calcul'!$M$11&lt;85000-$B$1,'DATA Fuel Flow'!X378,
"Trop chargé"
))))))))))</f>
        <v>0</v>
      </c>
    </row>
    <row r="39" spans="1:11" ht="15.5" x14ac:dyDescent="0.35">
      <c r="A39" s="86">
        <v>15000</v>
      </c>
      <c r="B39" s="67" t="s">
        <v>140</v>
      </c>
      <c r="C39" s="65">
        <f ca="1">IF('Fuel calcul'!$M$11&lt;40000-$B$1,'DATA Fuel Flow'!D39,
IF('Fuel calcul'!$M$11&lt;45000-$B$1,'DATA Fuel Flow'!P39,
IF('Fuel calcul'!$M$11&lt;50000-$B$1,'DATA Fuel Flow'!D124,
IF('Fuel calcul'!$M$11&lt;55000-$B$1,'DATA Fuel Flow'!P124,
IF('Fuel calcul'!$M$11&lt;60000-$B$1,'DATA Fuel Flow'!D209,
IF('Fuel calcul'!$M$11&lt;65000-$B$1,'DATA Fuel Flow'!P209,
IF('Fuel calcul'!$M$11&lt;70000-$B$1,'DATA Fuel Flow'!D294,
IF('Fuel calcul'!$M$11&lt;75000-$B$1,'DATA Fuel Flow'!P294,
IF('Fuel calcul'!$M$11&lt;80000-$B$1,'DATA Fuel Flow'!D379,
IF('Fuel calcul'!$M$11&lt;85000-$B$1,'DATA Fuel Flow'!P379,
"Trop chargé"
))))))))))</f>
        <v>26017</v>
      </c>
      <c r="D39" s="65">
        <f ca="1">IF('Fuel calcul'!$M$11&lt;40000-$B$1,'DATA Fuel Flow'!E39,
IF('Fuel calcul'!$M$11&lt;45000-$B$1,'DATA Fuel Flow'!Q39,
IF('Fuel calcul'!$M$11&lt;50000-$B$1,'DATA Fuel Flow'!E124,
IF('Fuel calcul'!$M$11&lt;55000-$B$1,'DATA Fuel Flow'!Q124,
IF('Fuel calcul'!$M$11&lt;60000-$B$1,'DATA Fuel Flow'!E209,
IF('Fuel calcul'!$M$11&lt;65000-$B$1,'DATA Fuel Flow'!Q209,
IF('Fuel calcul'!$M$11&lt;70000-$B$1,'DATA Fuel Flow'!E294,
IF('Fuel calcul'!$M$11&lt;75000-$B$1,'DATA Fuel Flow'!Q294,
IF('Fuel calcul'!$M$11&lt;80000-$B$1,'DATA Fuel Flow'!E379,
IF('Fuel calcul'!$M$11&lt;85000-$B$1,'DATA Fuel Flow'!Q379,
"Trop chargé"
))))))))))</f>
        <v>25955</v>
      </c>
      <c r="E39" s="65">
        <f ca="1">IF('Fuel calcul'!$M$11&lt;40000-$B$1,'DATA Fuel Flow'!F39,
IF('Fuel calcul'!$M$11&lt;45000-$B$1,'DATA Fuel Flow'!R39,
IF('Fuel calcul'!$M$11&lt;50000-$B$1,'DATA Fuel Flow'!F124,
IF('Fuel calcul'!$M$11&lt;55000-$B$1,'DATA Fuel Flow'!R124,
IF('Fuel calcul'!$M$11&lt;60000-$B$1,'DATA Fuel Flow'!F209,
IF('Fuel calcul'!$M$11&lt;65000-$B$1,'DATA Fuel Flow'!R209,
IF('Fuel calcul'!$M$11&lt;70000-$B$1,'DATA Fuel Flow'!F294,
IF('Fuel calcul'!$M$11&lt;75000-$B$1,'DATA Fuel Flow'!R294,
IF('Fuel calcul'!$M$11&lt;80000-$B$1,'DATA Fuel Flow'!F379,
IF('Fuel calcul'!$M$11&lt;85000-$B$1,'DATA Fuel Flow'!R379,
"Trop chargé"
))))))))))</f>
        <v>25890</v>
      </c>
      <c r="F39" s="65">
        <f ca="1">IF('Fuel calcul'!$M$11&lt;40000-$B$1,'DATA Fuel Flow'!G39,
IF('Fuel calcul'!$M$11&lt;45000-$B$1,'DATA Fuel Flow'!S39,
IF('Fuel calcul'!$M$11&lt;50000-$B$1,'DATA Fuel Flow'!G124,
IF('Fuel calcul'!$M$11&lt;55000-$B$1,'DATA Fuel Flow'!S124,
IF('Fuel calcul'!$M$11&lt;60000-$B$1,'DATA Fuel Flow'!G209,
IF('Fuel calcul'!$M$11&lt;65000-$B$1,'DATA Fuel Flow'!S209,
IF('Fuel calcul'!$M$11&lt;70000-$B$1,'DATA Fuel Flow'!G294,
IF('Fuel calcul'!$M$11&lt;75000-$B$1,'DATA Fuel Flow'!S294,
IF('Fuel calcul'!$M$11&lt;80000-$B$1,'DATA Fuel Flow'!G379,
IF('Fuel calcul'!$M$11&lt;85000-$B$1,'DATA Fuel Flow'!S379,
"Trop chargé"
))))))))))</f>
        <v>24840</v>
      </c>
      <c r="G39" s="65">
        <f ca="1">IF('Fuel calcul'!$M$11&lt;40000-$B$1,'DATA Fuel Flow'!H39,
IF('Fuel calcul'!$M$11&lt;45000-$B$1,'DATA Fuel Flow'!T39,
IF('Fuel calcul'!$M$11&lt;50000-$B$1,'DATA Fuel Flow'!H124,
IF('Fuel calcul'!$M$11&lt;55000-$B$1,'DATA Fuel Flow'!T124,
IF('Fuel calcul'!$M$11&lt;60000-$B$1,'DATA Fuel Flow'!H209,
IF('Fuel calcul'!$M$11&lt;65000-$B$1,'DATA Fuel Flow'!T209,
IF('Fuel calcul'!$M$11&lt;70000-$B$1,'DATA Fuel Flow'!H294,
IF('Fuel calcul'!$M$11&lt;75000-$B$1,'DATA Fuel Flow'!T294,
IF('Fuel calcul'!$M$11&lt;80000-$B$1,'DATA Fuel Flow'!H379,
IF('Fuel calcul'!$M$11&lt;85000-$B$1,'DATA Fuel Flow'!T379,
"Trop chargé"
))))))))))</f>
        <v>24733</v>
      </c>
      <c r="H39" s="65">
        <f ca="1">IF('Fuel calcul'!$M$11&lt;40000-$B$1,'DATA Fuel Flow'!I39,
IF('Fuel calcul'!$M$11&lt;45000-$B$1,'DATA Fuel Flow'!U39,
IF('Fuel calcul'!$M$11&lt;50000-$B$1,'DATA Fuel Flow'!I124,
IF('Fuel calcul'!$M$11&lt;55000-$B$1,'DATA Fuel Flow'!U124,
IF('Fuel calcul'!$M$11&lt;60000-$B$1,'DATA Fuel Flow'!I209,
IF('Fuel calcul'!$M$11&lt;65000-$B$1,'DATA Fuel Flow'!U209,
IF('Fuel calcul'!$M$11&lt;70000-$B$1,'DATA Fuel Flow'!I294,
IF('Fuel calcul'!$M$11&lt;75000-$B$1,'DATA Fuel Flow'!U294,
IF('Fuel calcul'!$M$11&lt;80000-$B$1,'DATA Fuel Flow'!I379,
IF('Fuel calcul'!$M$11&lt;85000-$B$1,'DATA Fuel Flow'!U379,
"Trop chargé"
))))))))))</f>
        <v>24671</v>
      </c>
      <c r="I39" s="65">
        <f ca="1">IF('Fuel calcul'!$M$11&lt;40000-$B$1,'DATA Fuel Flow'!J39,
IF('Fuel calcul'!$M$11&lt;45000-$B$1,'DATA Fuel Flow'!V39,
IF('Fuel calcul'!$M$11&lt;50000-$B$1,'DATA Fuel Flow'!J124,
IF('Fuel calcul'!$M$11&lt;55000-$B$1,'DATA Fuel Flow'!V124,
IF('Fuel calcul'!$M$11&lt;60000-$B$1,'DATA Fuel Flow'!J209,
IF('Fuel calcul'!$M$11&lt;65000-$B$1,'DATA Fuel Flow'!V209,
IF('Fuel calcul'!$M$11&lt;70000-$B$1,'DATA Fuel Flow'!J294,
IF('Fuel calcul'!$M$11&lt;75000-$B$1,'DATA Fuel Flow'!V294,
IF('Fuel calcul'!$M$11&lt;80000-$B$1,'DATA Fuel Flow'!J379,
IF('Fuel calcul'!$M$11&lt;85000-$B$1,'DATA Fuel Flow'!V379,
"Trop chargé"
))))))))))</f>
        <v>24111</v>
      </c>
      <c r="J39" s="65">
        <f ca="1">IF('Fuel calcul'!$M$11&lt;40000-$B$1,'DATA Fuel Flow'!K39,
IF('Fuel calcul'!$M$11&lt;45000-$B$1,'DATA Fuel Flow'!W39,
IF('Fuel calcul'!$M$11&lt;50000-$B$1,'DATA Fuel Flow'!K124,
IF('Fuel calcul'!$M$11&lt;55000-$B$1,'DATA Fuel Flow'!W124,
IF('Fuel calcul'!$M$11&lt;60000-$B$1,'DATA Fuel Flow'!K209,
IF('Fuel calcul'!$M$11&lt;65000-$B$1,'DATA Fuel Flow'!W209,
IF('Fuel calcul'!$M$11&lt;70000-$B$1,'DATA Fuel Flow'!K294,
IF('Fuel calcul'!$M$11&lt;75000-$B$1,'DATA Fuel Flow'!W294,
IF('Fuel calcul'!$M$11&lt;80000-$B$1,'DATA Fuel Flow'!K379,
IF('Fuel calcul'!$M$11&lt;85000-$B$1,'DATA Fuel Flow'!W379,
"Trop chargé"
))))))))))</f>
        <v>23471</v>
      </c>
      <c r="K39" s="66">
        <f ca="1">IF('Fuel calcul'!$M$11&lt;40000-$B$1,'DATA Fuel Flow'!L39,
IF('Fuel calcul'!$M$11&lt;45000-$B$1,'DATA Fuel Flow'!X39,
IF('Fuel calcul'!$M$11&lt;50000-$B$1,'DATA Fuel Flow'!L124,
IF('Fuel calcul'!$M$11&lt;55000-$B$1,'DATA Fuel Flow'!X124,
IF('Fuel calcul'!$M$11&lt;60000-$B$1,'DATA Fuel Flow'!L209,
IF('Fuel calcul'!$M$11&lt;65000-$B$1,'DATA Fuel Flow'!X209,
IF('Fuel calcul'!$M$11&lt;70000-$B$1,'DATA Fuel Flow'!L294,
IF('Fuel calcul'!$M$11&lt;75000-$B$1,'DATA Fuel Flow'!X294,
IF('Fuel calcul'!$M$11&lt;80000-$B$1,'DATA Fuel Flow'!L379,
IF('Fuel calcul'!$M$11&lt;85000-$B$1,'DATA Fuel Flow'!X379,
"Trop chargé"
))))))))))</f>
        <v>22872</v>
      </c>
    </row>
    <row r="40" spans="1:11" ht="16" thickBot="1" x14ac:dyDescent="0.4">
      <c r="A40" s="87">
        <v>15000</v>
      </c>
      <c r="B40" s="68" t="s">
        <v>141</v>
      </c>
      <c r="C40" s="69">
        <f ca="1">IF('Fuel calcul'!$M$11&lt;40000-$B$1,'DATA Fuel Flow'!D40,
IF('Fuel calcul'!$M$11&lt;45000-$B$1,'DATA Fuel Flow'!P40,
IF('Fuel calcul'!$M$11&lt;50000-$B$1,'DATA Fuel Flow'!D125,
IF('Fuel calcul'!$M$11&lt;55000-$B$1,'DATA Fuel Flow'!P125,
IF('Fuel calcul'!$M$11&lt;60000-$B$1,'DATA Fuel Flow'!D210,
IF('Fuel calcul'!$M$11&lt;65000-$B$1,'DATA Fuel Flow'!P210,
IF('Fuel calcul'!$M$11&lt;70000-$B$1,'DATA Fuel Flow'!D295,
IF('Fuel calcul'!$M$11&lt;75000-$B$1,'DATA Fuel Flow'!P295,
IF('Fuel calcul'!$M$11&lt;80000-$B$1,'DATA Fuel Flow'!D380,
IF('Fuel calcul'!$M$11&lt;85000-$B$1,'DATA Fuel Flow'!P380,
"Trop chargé"
))))))))))</f>
        <v>657.9</v>
      </c>
      <c r="D40" s="69">
        <f ca="1">IF('Fuel calcul'!$M$11&lt;40000-$B$1,'DATA Fuel Flow'!E40,
IF('Fuel calcul'!$M$11&lt;45000-$B$1,'DATA Fuel Flow'!Q40,
IF('Fuel calcul'!$M$11&lt;50000-$B$1,'DATA Fuel Flow'!E125,
IF('Fuel calcul'!$M$11&lt;55000-$B$1,'DATA Fuel Flow'!Q125,
IF('Fuel calcul'!$M$11&lt;60000-$B$1,'DATA Fuel Flow'!E210,
IF('Fuel calcul'!$M$11&lt;65000-$B$1,'DATA Fuel Flow'!Q210,
IF('Fuel calcul'!$M$11&lt;70000-$B$1,'DATA Fuel Flow'!E295,
IF('Fuel calcul'!$M$11&lt;75000-$B$1,'DATA Fuel Flow'!Q295,
IF('Fuel calcul'!$M$11&lt;80000-$B$1,'DATA Fuel Flow'!E380,
IF('Fuel calcul'!$M$11&lt;85000-$B$1,'DATA Fuel Flow'!Q380,
"Trop chargé"
))))))))))</f>
        <v>643.79999999999995</v>
      </c>
      <c r="E40" s="69">
        <f ca="1">IF('Fuel calcul'!$M$11&lt;40000-$B$1,'DATA Fuel Flow'!F40,
IF('Fuel calcul'!$M$11&lt;45000-$B$1,'DATA Fuel Flow'!R40,
IF('Fuel calcul'!$M$11&lt;50000-$B$1,'DATA Fuel Flow'!F125,
IF('Fuel calcul'!$M$11&lt;55000-$B$1,'DATA Fuel Flow'!R125,
IF('Fuel calcul'!$M$11&lt;60000-$B$1,'DATA Fuel Flow'!F210,
IF('Fuel calcul'!$M$11&lt;65000-$B$1,'DATA Fuel Flow'!R210,
IF('Fuel calcul'!$M$11&lt;70000-$B$1,'DATA Fuel Flow'!F295,
IF('Fuel calcul'!$M$11&lt;75000-$B$1,'DATA Fuel Flow'!R295,
IF('Fuel calcul'!$M$11&lt;80000-$B$1,'DATA Fuel Flow'!F380,
IF('Fuel calcul'!$M$11&lt;85000-$B$1,'DATA Fuel Flow'!R380,
"Trop chargé"
))))))))))</f>
        <v>629</v>
      </c>
      <c r="F40" s="69">
        <f ca="1">IF('Fuel calcul'!$M$11&lt;40000-$B$1,'DATA Fuel Flow'!G40,
IF('Fuel calcul'!$M$11&lt;45000-$B$1,'DATA Fuel Flow'!S40,
IF('Fuel calcul'!$M$11&lt;50000-$B$1,'DATA Fuel Flow'!G125,
IF('Fuel calcul'!$M$11&lt;55000-$B$1,'DATA Fuel Flow'!S125,
IF('Fuel calcul'!$M$11&lt;60000-$B$1,'DATA Fuel Flow'!G210,
IF('Fuel calcul'!$M$11&lt;65000-$B$1,'DATA Fuel Flow'!S210,
IF('Fuel calcul'!$M$11&lt;70000-$B$1,'DATA Fuel Flow'!G295,
IF('Fuel calcul'!$M$11&lt;75000-$B$1,'DATA Fuel Flow'!S295,
IF('Fuel calcul'!$M$11&lt;80000-$B$1,'DATA Fuel Flow'!G380,
IF('Fuel calcul'!$M$11&lt;85000-$B$1,'DATA Fuel Flow'!S380,
"Trop chargé"
))))))))))</f>
        <v>587.79999999999995</v>
      </c>
      <c r="G40" s="69">
        <f ca="1">IF('Fuel calcul'!$M$11&lt;40000-$B$1,'DATA Fuel Flow'!H40,
IF('Fuel calcul'!$M$11&lt;45000-$B$1,'DATA Fuel Flow'!T40,
IF('Fuel calcul'!$M$11&lt;50000-$B$1,'DATA Fuel Flow'!H125,
IF('Fuel calcul'!$M$11&lt;55000-$B$1,'DATA Fuel Flow'!T125,
IF('Fuel calcul'!$M$11&lt;60000-$B$1,'DATA Fuel Flow'!H210,
IF('Fuel calcul'!$M$11&lt;65000-$B$1,'DATA Fuel Flow'!T210,
IF('Fuel calcul'!$M$11&lt;70000-$B$1,'DATA Fuel Flow'!H295,
IF('Fuel calcul'!$M$11&lt;75000-$B$1,'DATA Fuel Flow'!T295,
IF('Fuel calcul'!$M$11&lt;80000-$B$1,'DATA Fuel Flow'!H380,
IF('Fuel calcul'!$M$11&lt;85000-$B$1,'DATA Fuel Flow'!T380,
"Trop chargé"
))))))))))</f>
        <v>585.70000000000005</v>
      </c>
      <c r="H40" s="69">
        <f ca="1">IF('Fuel calcul'!$M$11&lt;40000-$B$1,'DATA Fuel Flow'!I40,
IF('Fuel calcul'!$M$11&lt;45000-$B$1,'DATA Fuel Flow'!U40,
IF('Fuel calcul'!$M$11&lt;50000-$B$1,'DATA Fuel Flow'!I125,
IF('Fuel calcul'!$M$11&lt;55000-$B$1,'DATA Fuel Flow'!U125,
IF('Fuel calcul'!$M$11&lt;60000-$B$1,'DATA Fuel Flow'!I210,
IF('Fuel calcul'!$M$11&lt;65000-$B$1,'DATA Fuel Flow'!U210,
IF('Fuel calcul'!$M$11&lt;70000-$B$1,'DATA Fuel Flow'!I295,
IF('Fuel calcul'!$M$11&lt;75000-$B$1,'DATA Fuel Flow'!U295,
IF('Fuel calcul'!$M$11&lt;80000-$B$1,'DATA Fuel Flow'!I380,
IF('Fuel calcul'!$M$11&lt;85000-$B$1,'DATA Fuel Flow'!U380,
"Trop chargé"
))))))))))</f>
        <v>584.5</v>
      </c>
      <c r="I40" s="69">
        <f ca="1">IF('Fuel calcul'!$M$11&lt;40000-$B$1,'DATA Fuel Flow'!J40,
IF('Fuel calcul'!$M$11&lt;45000-$B$1,'DATA Fuel Flow'!V40,
IF('Fuel calcul'!$M$11&lt;50000-$B$1,'DATA Fuel Flow'!J125,
IF('Fuel calcul'!$M$11&lt;55000-$B$1,'DATA Fuel Flow'!V125,
IF('Fuel calcul'!$M$11&lt;60000-$B$1,'DATA Fuel Flow'!J210,
IF('Fuel calcul'!$M$11&lt;65000-$B$1,'DATA Fuel Flow'!V210,
IF('Fuel calcul'!$M$11&lt;70000-$B$1,'DATA Fuel Flow'!J295,
IF('Fuel calcul'!$M$11&lt;75000-$B$1,'DATA Fuel Flow'!V295,
IF('Fuel calcul'!$M$11&lt;80000-$B$1,'DATA Fuel Flow'!J380,
IF('Fuel calcul'!$M$11&lt;85000-$B$1,'DATA Fuel Flow'!V380,
"Trop chargé"
))))))))))</f>
        <v>573.5</v>
      </c>
      <c r="J40" s="69">
        <f ca="1">IF('Fuel calcul'!$M$11&lt;40000-$B$1,'DATA Fuel Flow'!K40,
IF('Fuel calcul'!$M$11&lt;45000-$B$1,'DATA Fuel Flow'!W40,
IF('Fuel calcul'!$M$11&lt;50000-$B$1,'DATA Fuel Flow'!K125,
IF('Fuel calcul'!$M$11&lt;55000-$B$1,'DATA Fuel Flow'!W125,
IF('Fuel calcul'!$M$11&lt;60000-$B$1,'DATA Fuel Flow'!K210,
IF('Fuel calcul'!$M$11&lt;65000-$B$1,'DATA Fuel Flow'!W210,
IF('Fuel calcul'!$M$11&lt;70000-$B$1,'DATA Fuel Flow'!K295,
IF('Fuel calcul'!$M$11&lt;75000-$B$1,'DATA Fuel Flow'!W295,
IF('Fuel calcul'!$M$11&lt;80000-$B$1,'DATA Fuel Flow'!K380,
IF('Fuel calcul'!$M$11&lt;85000-$B$1,'DATA Fuel Flow'!W380,
"Trop chargé"
))))))))))</f>
        <v>559.9</v>
      </c>
      <c r="K40" s="70">
        <f ca="1">IF('Fuel calcul'!$M$11&lt;40000-$B$1,'DATA Fuel Flow'!L40,
IF('Fuel calcul'!$M$11&lt;45000-$B$1,'DATA Fuel Flow'!X40,
IF('Fuel calcul'!$M$11&lt;50000-$B$1,'DATA Fuel Flow'!L125,
IF('Fuel calcul'!$M$11&lt;55000-$B$1,'DATA Fuel Flow'!X125,
IF('Fuel calcul'!$M$11&lt;60000-$B$1,'DATA Fuel Flow'!L210,
IF('Fuel calcul'!$M$11&lt;65000-$B$1,'DATA Fuel Flow'!X210,
IF('Fuel calcul'!$M$11&lt;70000-$B$1,'DATA Fuel Flow'!L295,
IF('Fuel calcul'!$M$11&lt;75000-$B$1,'DATA Fuel Flow'!X295,
IF('Fuel calcul'!$M$11&lt;80000-$B$1,'DATA Fuel Flow'!L380,
IF('Fuel calcul'!$M$11&lt;85000-$B$1,'DATA Fuel Flow'!X380,
"Trop chargé"
))))))))))</f>
        <v>543.9</v>
      </c>
    </row>
    <row r="41" spans="1:11" ht="15.5" x14ac:dyDescent="0.35">
      <c r="A41" s="85">
        <v>20000</v>
      </c>
      <c r="B41" s="61">
        <v>360</v>
      </c>
      <c r="C41" s="62">
        <f ca="1">IF('Fuel calcul'!$M$11&lt;40000-$B$1,'DATA Fuel Flow'!D41,
IF('Fuel calcul'!$M$11&lt;45000-$B$1,'DATA Fuel Flow'!P41,
IF('Fuel calcul'!$M$11&lt;50000-$B$1,'DATA Fuel Flow'!D126,
IF('Fuel calcul'!$M$11&lt;55000-$B$1,'DATA Fuel Flow'!P126,
IF('Fuel calcul'!$M$11&lt;60000-$B$1,'DATA Fuel Flow'!D211,
IF('Fuel calcul'!$M$11&lt;65000-$B$1,'DATA Fuel Flow'!P211,
IF('Fuel calcul'!$M$11&lt;70000-$B$1,'DATA Fuel Flow'!D296,
IF('Fuel calcul'!$M$11&lt;75000-$B$1,'DATA Fuel Flow'!P296,
IF('Fuel calcul'!$M$11&lt;80000-$B$1,'DATA Fuel Flow'!D381,
IF('Fuel calcul'!$M$11&lt;85000-$B$1,'DATA Fuel Flow'!P381,
"Trop chargé"
))))))))))</f>
        <v>8203</v>
      </c>
      <c r="D41" s="62">
        <f ca="1">IF('Fuel calcul'!$M$11&lt;40000-$B$1,'DATA Fuel Flow'!E41,
IF('Fuel calcul'!$M$11&lt;45000-$B$1,'DATA Fuel Flow'!Q41,
IF('Fuel calcul'!$M$11&lt;50000-$B$1,'DATA Fuel Flow'!E126,
IF('Fuel calcul'!$M$11&lt;55000-$B$1,'DATA Fuel Flow'!Q126,
IF('Fuel calcul'!$M$11&lt;60000-$B$1,'DATA Fuel Flow'!E211,
IF('Fuel calcul'!$M$11&lt;65000-$B$1,'DATA Fuel Flow'!Q211,
IF('Fuel calcul'!$M$11&lt;70000-$B$1,'DATA Fuel Flow'!E296,
IF('Fuel calcul'!$M$11&lt;75000-$B$1,'DATA Fuel Flow'!Q296,
IF('Fuel calcul'!$M$11&lt;80000-$B$1,'DATA Fuel Flow'!E381,
IF('Fuel calcul'!$M$11&lt;85000-$B$1,'DATA Fuel Flow'!Q381,
"Trop chargé"
))))))))))</f>
        <v>8561</v>
      </c>
      <c r="E41" s="62">
        <f ca="1">IF('Fuel calcul'!$M$11&lt;40000-$B$1,'DATA Fuel Flow'!F41,
IF('Fuel calcul'!$M$11&lt;45000-$B$1,'DATA Fuel Flow'!R41,
IF('Fuel calcul'!$M$11&lt;50000-$B$1,'DATA Fuel Flow'!F126,
IF('Fuel calcul'!$M$11&lt;55000-$B$1,'DATA Fuel Flow'!R126,
IF('Fuel calcul'!$M$11&lt;60000-$B$1,'DATA Fuel Flow'!F211,
IF('Fuel calcul'!$M$11&lt;65000-$B$1,'DATA Fuel Flow'!R211,
IF('Fuel calcul'!$M$11&lt;70000-$B$1,'DATA Fuel Flow'!F296,
IF('Fuel calcul'!$M$11&lt;75000-$B$1,'DATA Fuel Flow'!R296,
IF('Fuel calcul'!$M$11&lt;80000-$B$1,'DATA Fuel Flow'!F381,
IF('Fuel calcul'!$M$11&lt;85000-$B$1,'DATA Fuel Flow'!R381,
"Trop chargé"
))))))))))</f>
        <v>8920</v>
      </c>
      <c r="F41" s="62">
        <f ca="1">IF('Fuel calcul'!$M$11&lt;40000-$B$1,'DATA Fuel Flow'!G41,
IF('Fuel calcul'!$M$11&lt;45000-$B$1,'DATA Fuel Flow'!S41,
IF('Fuel calcul'!$M$11&lt;50000-$B$1,'DATA Fuel Flow'!G126,
IF('Fuel calcul'!$M$11&lt;55000-$B$1,'DATA Fuel Flow'!S126,
IF('Fuel calcul'!$M$11&lt;60000-$B$1,'DATA Fuel Flow'!G211,
IF('Fuel calcul'!$M$11&lt;65000-$B$1,'DATA Fuel Flow'!S211,
IF('Fuel calcul'!$M$11&lt;70000-$B$1,'DATA Fuel Flow'!G296,
IF('Fuel calcul'!$M$11&lt;75000-$B$1,'DATA Fuel Flow'!S296,
IF('Fuel calcul'!$M$11&lt;80000-$B$1,'DATA Fuel Flow'!G381,
IF('Fuel calcul'!$M$11&lt;85000-$B$1,'DATA Fuel Flow'!S381,
"Trop chargé"
))))))))))</f>
        <v>9279</v>
      </c>
      <c r="G41" s="62">
        <f ca="1">IF('Fuel calcul'!$M$11&lt;40000-$B$1,'DATA Fuel Flow'!H41,
IF('Fuel calcul'!$M$11&lt;45000-$B$1,'DATA Fuel Flow'!T41,
IF('Fuel calcul'!$M$11&lt;50000-$B$1,'DATA Fuel Flow'!H126,
IF('Fuel calcul'!$M$11&lt;55000-$B$1,'DATA Fuel Flow'!T126,
IF('Fuel calcul'!$M$11&lt;60000-$B$1,'DATA Fuel Flow'!H211,
IF('Fuel calcul'!$M$11&lt;65000-$B$1,'DATA Fuel Flow'!T211,
IF('Fuel calcul'!$M$11&lt;70000-$B$1,'DATA Fuel Flow'!H296,
IF('Fuel calcul'!$M$11&lt;75000-$B$1,'DATA Fuel Flow'!T296,
IF('Fuel calcul'!$M$11&lt;80000-$B$1,'DATA Fuel Flow'!H381,
IF('Fuel calcul'!$M$11&lt;85000-$B$1,'DATA Fuel Flow'!T381,
"Trop chargé"
))))))))))</f>
        <v>9638</v>
      </c>
      <c r="H41" s="62">
        <f ca="1">IF('Fuel calcul'!$M$11&lt;40000-$B$1,'DATA Fuel Flow'!I41,
IF('Fuel calcul'!$M$11&lt;45000-$B$1,'DATA Fuel Flow'!U41,
IF('Fuel calcul'!$M$11&lt;50000-$B$1,'DATA Fuel Flow'!I126,
IF('Fuel calcul'!$M$11&lt;55000-$B$1,'DATA Fuel Flow'!U126,
IF('Fuel calcul'!$M$11&lt;60000-$B$1,'DATA Fuel Flow'!I211,
IF('Fuel calcul'!$M$11&lt;65000-$B$1,'DATA Fuel Flow'!U211,
IF('Fuel calcul'!$M$11&lt;70000-$B$1,'DATA Fuel Flow'!I296,
IF('Fuel calcul'!$M$11&lt;75000-$B$1,'DATA Fuel Flow'!U296,
IF('Fuel calcul'!$M$11&lt;80000-$B$1,'DATA Fuel Flow'!I381,
IF('Fuel calcul'!$M$11&lt;85000-$B$1,'DATA Fuel Flow'!U381,
"Trop chargé"
))))))))))</f>
        <v>10027</v>
      </c>
      <c r="I41" s="62">
        <f ca="1">IF('Fuel calcul'!$M$11&lt;40000-$B$1,'DATA Fuel Flow'!J41,
IF('Fuel calcul'!$M$11&lt;45000-$B$1,'DATA Fuel Flow'!V41,
IF('Fuel calcul'!$M$11&lt;50000-$B$1,'DATA Fuel Flow'!J126,
IF('Fuel calcul'!$M$11&lt;55000-$B$1,'DATA Fuel Flow'!V126,
IF('Fuel calcul'!$M$11&lt;60000-$B$1,'DATA Fuel Flow'!J211,
IF('Fuel calcul'!$M$11&lt;65000-$B$1,'DATA Fuel Flow'!V211,
IF('Fuel calcul'!$M$11&lt;70000-$B$1,'DATA Fuel Flow'!J296,
IF('Fuel calcul'!$M$11&lt;75000-$B$1,'DATA Fuel Flow'!V296,
IF('Fuel calcul'!$M$11&lt;80000-$B$1,'DATA Fuel Flow'!J381,
IF('Fuel calcul'!$M$11&lt;85000-$B$1,'DATA Fuel Flow'!V381,
"Trop chargé"
))))))))))</f>
        <v>10423</v>
      </c>
      <c r="J41" s="62">
        <f ca="1">IF('Fuel calcul'!$M$11&lt;40000-$B$1,'DATA Fuel Flow'!K41,
IF('Fuel calcul'!$M$11&lt;45000-$B$1,'DATA Fuel Flow'!W41,
IF('Fuel calcul'!$M$11&lt;50000-$B$1,'DATA Fuel Flow'!K126,
IF('Fuel calcul'!$M$11&lt;55000-$B$1,'DATA Fuel Flow'!W126,
IF('Fuel calcul'!$M$11&lt;60000-$B$1,'DATA Fuel Flow'!K211,
IF('Fuel calcul'!$M$11&lt;65000-$B$1,'DATA Fuel Flow'!W211,
IF('Fuel calcul'!$M$11&lt;70000-$B$1,'DATA Fuel Flow'!K296,
IF('Fuel calcul'!$M$11&lt;75000-$B$1,'DATA Fuel Flow'!W296,
IF('Fuel calcul'!$M$11&lt;80000-$B$1,'DATA Fuel Flow'!K381,
IF('Fuel calcul'!$M$11&lt;85000-$B$1,'DATA Fuel Flow'!W381,
"Trop chargé"
))))))))))</f>
        <v>10818</v>
      </c>
      <c r="K41" s="63">
        <f ca="1">IF('Fuel calcul'!$M$11&lt;40000-$B$1,'DATA Fuel Flow'!L41,
IF('Fuel calcul'!$M$11&lt;45000-$B$1,'DATA Fuel Flow'!X41,
IF('Fuel calcul'!$M$11&lt;50000-$B$1,'DATA Fuel Flow'!L126,
IF('Fuel calcul'!$M$11&lt;55000-$B$1,'DATA Fuel Flow'!X126,
IF('Fuel calcul'!$M$11&lt;60000-$B$1,'DATA Fuel Flow'!L211,
IF('Fuel calcul'!$M$11&lt;65000-$B$1,'DATA Fuel Flow'!X211,
IF('Fuel calcul'!$M$11&lt;70000-$B$1,'DATA Fuel Flow'!L296,
IF('Fuel calcul'!$M$11&lt;75000-$B$1,'DATA Fuel Flow'!X296,
IF('Fuel calcul'!$M$11&lt;80000-$B$1,'DATA Fuel Flow'!L381,
IF('Fuel calcul'!$M$11&lt;85000-$B$1,'DATA Fuel Flow'!X381,
"Trop chargé"
))))))))))</f>
        <v>11213</v>
      </c>
    </row>
    <row r="42" spans="1:11" ht="15.5" x14ac:dyDescent="0.35">
      <c r="A42" s="86">
        <v>20000</v>
      </c>
      <c r="B42" s="64">
        <v>400</v>
      </c>
      <c r="C42" s="65">
        <f ca="1">IF('Fuel calcul'!$M$11&lt;40000-$B$1,'DATA Fuel Flow'!D42,
IF('Fuel calcul'!$M$11&lt;45000-$B$1,'DATA Fuel Flow'!P42,
IF('Fuel calcul'!$M$11&lt;50000-$B$1,'DATA Fuel Flow'!D127,
IF('Fuel calcul'!$M$11&lt;55000-$B$1,'DATA Fuel Flow'!P127,
IF('Fuel calcul'!$M$11&lt;60000-$B$1,'DATA Fuel Flow'!D212,
IF('Fuel calcul'!$M$11&lt;65000-$B$1,'DATA Fuel Flow'!P212,
IF('Fuel calcul'!$M$11&lt;70000-$B$1,'DATA Fuel Flow'!D297,
IF('Fuel calcul'!$M$11&lt;75000-$B$1,'DATA Fuel Flow'!P297,
IF('Fuel calcul'!$M$11&lt;80000-$B$1,'DATA Fuel Flow'!D382,
IF('Fuel calcul'!$M$11&lt;85000-$B$1,'DATA Fuel Flow'!P382,
"Trop chargé"
))))))))))</f>
        <v>7639</v>
      </c>
      <c r="D42" s="65">
        <f ca="1">IF('Fuel calcul'!$M$11&lt;40000-$B$1,'DATA Fuel Flow'!E42,
IF('Fuel calcul'!$M$11&lt;45000-$B$1,'DATA Fuel Flow'!Q42,
IF('Fuel calcul'!$M$11&lt;50000-$B$1,'DATA Fuel Flow'!E127,
IF('Fuel calcul'!$M$11&lt;55000-$B$1,'DATA Fuel Flow'!Q127,
IF('Fuel calcul'!$M$11&lt;60000-$B$1,'DATA Fuel Flow'!E212,
IF('Fuel calcul'!$M$11&lt;65000-$B$1,'DATA Fuel Flow'!Q212,
IF('Fuel calcul'!$M$11&lt;70000-$B$1,'DATA Fuel Flow'!E297,
IF('Fuel calcul'!$M$11&lt;75000-$B$1,'DATA Fuel Flow'!Q297,
IF('Fuel calcul'!$M$11&lt;80000-$B$1,'DATA Fuel Flow'!E382,
IF('Fuel calcul'!$M$11&lt;85000-$B$1,'DATA Fuel Flow'!Q382,
"Trop chargé"
))))))))))</f>
        <v>8090</v>
      </c>
      <c r="E42" s="65">
        <f ca="1">IF('Fuel calcul'!$M$11&lt;40000-$B$1,'DATA Fuel Flow'!F42,
IF('Fuel calcul'!$M$11&lt;45000-$B$1,'DATA Fuel Flow'!R42,
IF('Fuel calcul'!$M$11&lt;50000-$B$1,'DATA Fuel Flow'!F127,
IF('Fuel calcul'!$M$11&lt;55000-$B$1,'DATA Fuel Flow'!R127,
IF('Fuel calcul'!$M$11&lt;60000-$B$1,'DATA Fuel Flow'!F212,
IF('Fuel calcul'!$M$11&lt;65000-$B$1,'DATA Fuel Flow'!R212,
IF('Fuel calcul'!$M$11&lt;70000-$B$1,'DATA Fuel Flow'!F297,
IF('Fuel calcul'!$M$11&lt;75000-$B$1,'DATA Fuel Flow'!R297,
IF('Fuel calcul'!$M$11&lt;80000-$B$1,'DATA Fuel Flow'!F382,
IF('Fuel calcul'!$M$11&lt;85000-$B$1,'DATA Fuel Flow'!R382,
"Trop chargé"
))))))))))</f>
        <v>8544</v>
      </c>
      <c r="F42" s="65">
        <f ca="1">IF('Fuel calcul'!$M$11&lt;40000-$B$1,'DATA Fuel Flow'!G42,
IF('Fuel calcul'!$M$11&lt;45000-$B$1,'DATA Fuel Flow'!S42,
IF('Fuel calcul'!$M$11&lt;50000-$B$1,'DATA Fuel Flow'!G127,
IF('Fuel calcul'!$M$11&lt;55000-$B$1,'DATA Fuel Flow'!S127,
IF('Fuel calcul'!$M$11&lt;60000-$B$1,'DATA Fuel Flow'!G212,
IF('Fuel calcul'!$M$11&lt;65000-$B$1,'DATA Fuel Flow'!S212,
IF('Fuel calcul'!$M$11&lt;70000-$B$1,'DATA Fuel Flow'!G297,
IF('Fuel calcul'!$M$11&lt;75000-$B$1,'DATA Fuel Flow'!S297,
IF('Fuel calcul'!$M$11&lt;80000-$B$1,'DATA Fuel Flow'!G382,
IF('Fuel calcul'!$M$11&lt;85000-$B$1,'DATA Fuel Flow'!S382,
"Trop chargé"
))))))))))</f>
        <v>9019</v>
      </c>
      <c r="G42" s="65">
        <f ca="1">IF('Fuel calcul'!$M$11&lt;40000-$B$1,'DATA Fuel Flow'!H42,
IF('Fuel calcul'!$M$11&lt;45000-$B$1,'DATA Fuel Flow'!T42,
IF('Fuel calcul'!$M$11&lt;50000-$B$1,'DATA Fuel Flow'!H127,
IF('Fuel calcul'!$M$11&lt;55000-$B$1,'DATA Fuel Flow'!T127,
IF('Fuel calcul'!$M$11&lt;60000-$B$1,'DATA Fuel Flow'!H212,
IF('Fuel calcul'!$M$11&lt;65000-$B$1,'DATA Fuel Flow'!T212,
IF('Fuel calcul'!$M$11&lt;70000-$B$1,'DATA Fuel Flow'!H297,
IF('Fuel calcul'!$M$11&lt;75000-$B$1,'DATA Fuel Flow'!T297,
IF('Fuel calcul'!$M$11&lt;80000-$B$1,'DATA Fuel Flow'!H382,
IF('Fuel calcul'!$M$11&lt;85000-$B$1,'DATA Fuel Flow'!T382,
"Trop chargé"
))))))))))</f>
        <v>9494</v>
      </c>
      <c r="H42" s="65">
        <f ca="1">IF('Fuel calcul'!$M$11&lt;40000-$B$1,'DATA Fuel Flow'!I42,
IF('Fuel calcul'!$M$11&lt;45000-$B$1,'DATA Fuel Flow'!U42,
IF('Fuel calcul'!$M$11&lt;50000-$B$1,'DATA Fuel Flow'!I127,
IF('Fuel calcul'!$M$11&lt;55000-$B$1,'DATA Fuel Flow'!U127,
IF('Fuel calcul'!$M$11&lt;60000-$B$1,'DATA Fuel Flow'!I212,
IF('Fuel calcul'!$M$11&lt;65000-$B$1,'DATA Fuel Flow'!U212,
IF('Fuel calcul'!$M$11&lt;70000-$B$1,'DATA Fuel Flow'!I297,
IF('Fuel calcul'!$M$11&lt;75000-$B$1,'DATA Fuel Flow'!U297,
IF('Fuel calcul'!$M$11&lt;80000-$B$1,'DATA Fuel Flow'!I382,
IF('Fuel calcul'!$M$11&lt;85000-$B$1,'DATA Fuel Flow'!U382,
"Trop chargé"
))))))))))</f>
        <v>9971</v>
      </c>
      <c r="I42" s="65">
        <f ca="1">IF('Fuel calcul'!$M$11&lt;40000-$B$1,'DATA Fuel Flow'!J42,
IF('Fuel calcul'!$M$11&lt;45000-$B$1,'DATA Fuel Flow'!V42,
IF('Fuel calcul'!$M$11&lt;50000-$B$1,'DATA Fuel Flow'!J127,
IF('Fuel calcul'!$M$11&lt;55000-$B$1,'DATA Fuel Flow'!V127,
IF('Fuel calcul'!$M$11&lt;60000-$B$1,'DATA Fuel Flow'!J212,
IF('Fuel calcul'!$M$11&lt;65000-$B$1,'DATA Fuel Flow'!V212,
IF('Fuel calcul'!$M$11&lt;70000-$B$1,'DATA Fuel Flow'!J297,
IF('Fuel calcul'!$M$11&lt;75000-$B$1,'DATA Fuel Flow'!V297,
IF('Fuel calcul'!$M$11&lt;80000-$B$1,'DATA Fuel Flow'!J382,
IF('Fuel calcul'!$M$11&lt;85000-$B$1,'DATA Fuel Flow'!V382,
"Trop chargé"
))))))))))</f>
        <v>10484</v>
      </c>
      <c r="J42" s="65">
        <f ca="1">IF('Fuel calcul'!$M$11&lt;40000-$B$1,'DATA Fuel Flow'!K42,
IF('Fuel calcul'!$M$11&lt;45000-$B$1,'DATA Fuel Flow'!W42,
IF('Fuel calcul'!$M$11&lt;50000-$B$1,'DATA Fuel Flow'!K127,
IF('Fuel calcul'!$M$11&lt;55000-$B$1,'DATA Fuel Flow'!W127,
IF('Fuel calcul'!$M$11&lt;60000-$B$1,'DATA Fuel Flow'!K212,
IF('Fuel calcul'!$M$11&lt;65000-$B$1,'DATA Fuel Flow'!W212,
IF('Fuel calcul'!$M$11&lt;70000-$B$1,'DATA Fuel Flow'!K297,
IF('Fuel calcul'!$M$11&lt;75000-$B$1,'DATA Fuel Flow'!W297,
IF('Fuel calcul'!$M$11&lt;80000-$B$1,'DATA Fuel Flow'!K382,
IF('Fuel calcul'!$M$11&lt;85000-$B$1,'DATA Fuel Flow'!W382,
"Trop chargé"
))))))))))</f>
        <v>10998</v>
      </c>
      <c r="K42" s="66">
        <f ca="1">IF('Fuel calcul'!$M$11&lt;40000-$B$1,'DATA Fuel Flow'!L42,
IF('Fuel calcul'!$M$11&lt;45000-$B$1,'DATA Fuel Flow'!X42,
IF('Fuel calcul'!$M$11&lt;50000-$B$1,'DATA Fuel Flow'!L127,
IF('Fuel calcul'!$M$11&lt;55000-$B$1,'DATA Fuel Flow'!X127,
IF('Fuel calcul'!$M$11&lt;60000-$B$1,'DATA Fuel Flow'!L212,
IF('Fuel calcul'!$M$11&lt;65000-$B$1,'DATA Fuel Flow'!X212,
IF('Fuel calcul'!$M$11&lt;70000-$B$1,'DATA Fuel Flow'!L297,
IF('Fuel calcul'!$M$11&lt;75000-$B$1,'DATA Fuel Flow'!X297,
IF('Fuel calcul'!$M$11&lt;80000-$B$1,'DATA Fuel Flow'!L382,
IF('Fuel calcul'!$M$11&lt;85000-$B$1,'DATA Fuel Flow'!X382,
"Trop chargé"
))))))))))</f>
        <v>11509</v>
      </c>
    </row>
    <row r="43" spans="1:11" ht="15.5" x14ac:dyDescent="0.35">
      <c r="A43" s="86">
        <v>20000</v>
      </c>
      <c r="B43" s="64">
        <v>440</v>
      </c>
      <c r="C43" s="65">
        <f ca="1">IF('Fuel calcul'!$M$11&lt;40000-$B$1,'DATA Fuel Flow'!D43,
IF('Fuel calcul'!$M$11&lt;45000-$B$1,'DATA Fuel Flow'!P43,
IF('Fuel calcul'!$M$11&lt;50000-$B$1,'DATA Fuel Flow'!D128,
IF('Fuel calcul'!$M$11&lt;55000-$B$1,'DATA Fuel Flow'!P128,
IF('Fuel calcul'!$M$11&lt;60000-$B$1,'DATA Fuel Flow'!D213,
IF('Fuel calcul'!$M$11&lt;65000-$B$1,'DATA Fuel Flow'!P213,
IF('Fuel calcul'!$M$11&lt;70000-$B$1,'DATA Fuel Flow'!D298,
IF('Fuel calcul'!$M$11&lt;75000-$B$1,'DATA Fuel Flow'!P298,
IF('Fuel calcul'!$M$11&lt;80000-$B$1,'DATA Fuel Flow'!D383,
IF('Fuel calcul'!$M$11&lt;85000-$B$1,'DATA Fuel Flow'!P383,
"Trop chargé"
))))))))))</f>
        <v>7708</v>
      </c>
      <c r="D43" s="65">
        <f ca="1">IF('Fuel calcul'!$M$11&lt;40000-$B$1,'DATA Fuel Flow'!E43,
IF('Fuel calcul'!$M$11&lt;45000-$B$1,'DATA Fuel Flow'!Q43,
IF('Fuel calcul'!$M$11&lt;50000-$B$1,'DATA Fuel Flow'!E128,
IF('Fuel calcul'!$M$11&lt;55000-$B$1,'DATA Fuel Flow'!Q128,
IF('Fuel calcul'!$M$11&lt;60000-$B$1,'DATA Fuel Flow'!E213,
IF('Fuel calcul'!$M$11&lt;65000-$B$1,'DATA Fuel Flow'!Q213,
IF('Fuel calcul'!$M$11&lt;70000-$B$1,'DATA Fuel Flow'!E298,
IF('Fuel calcul'!$M$11&lt;75000-$B$1,'DATA Fuel Flow'!Q298,
IF('Fuel calcul'!$M$11&lt;80000-$B$1,'DATA Fuel Flow'!E383,
IF('Fuel calcul'!$M$11&lt;85000-$B$1,'DATA Fuel Flow'!Q383,
"Trop chargé"
))))))))))</f>
        <v>8277</v>
      </c>
      <c r="E43" s="65">
        <f ca="1">IF('Fuel calcul'!$M$11&lt;40000-$B$1,'DATA Fuel Flow'!F43,
IF('Fuel calcul'!$M$11&lt;45000-$B$1,'DATA Fuel Flow'!R43,
IF('Fuel calcul'!$M$11&lt;50000-$B$1,'DATA Fuel Flow'!F128,
IF('Fuel calcul'!$M$11&lt;55000-$B$1,'DATA Fuel Flow'!R128,
IF('Fuel calcul'!$M$11&lt;60000-$B$1,'DATA Fuel Flow'!F213,
IF('Fuel calcul'!$M$11&lt;65000-$B$1,'DATA Fuel Flow'!R213,
IF('Fuel calcul'!$M$11&lt;70000-$B$1,'DATA Fuel Flow'!F298,
IF('Fuel calcul'!$M$11&lt;75000-$B$1,'DATA Fuel Flow'!R298,
IF('Fuel calcul'!$M$11&lt;80000-$B$1,'DATA Fuel Flow'!F383,
IF('Fuel calcul'!$M$11&lt;85000-$B$1,'DATA Fuel Flow'!R383,
"Trop chargé"
))))))))))</f>
        <v>8858</v>
      </c>
      <c r="F43" s="65">
        <f ca="1">IF('Fuel calcul'!$M$11&lt;40000-$B$1,'DATA Fuel Flow'!G43,
IF('Fuel calcul'!$M$11&lt;45000-$B$1,'DATA Fuel Flow'!S43,
IF('Fuel calcul'!$M$11&lt;50000-$B$1,'DATA Fuel Flow'!G128,
IF('Fuel calcul'!$M$11&lt;55000-$B$1,'DATA Fuel Flow'!S128,
IF('Fuel calcul'!$M$11&lt;60000-$B$1,'DATA Fuel Flow'!G213,
IF('Fuel calcul'!$M$11&lt;65000-$B$1,'DATA Fuel Flow'!S213,
IF('Fuel calcul'!$M$11&lt;70000-$B$1,'DATA Fuel Flow'!G298,
IF('Fuel calcul'!$M$11&lt;75000-$B$1,'DATA Fuel Flow'!S298,
IF('Fuel calcul'!$M$11&lt;80000-$B$1,'DATA Fuel Flow'!G383,
IF('Fuel calcul'!$M$11&lt;85000-$B$1,'DATA Fuel Flow'!S383,
"Trop chargé"
))))))))))</f>
        <v>9489</v>
      </c>
      <c r="G43" s="65">
        <f ca="1">IF('Fuel calcul'!$M$11&lt;40000-$B$1,'DATA Fuel Flow'!H43,
IF('Fuel calcul'!$M$11&lt;45000-$B$1,'DATA Fuel Flow'!T43,
IF('Fuel calcul'!$M$11&lt;50000-$B$1,'DATA Fuel Flow'!H128,
IF('Fuel calcul'!$M$11&lt;55000-$B$1,'DATA Fuel Flow'!T128,
IF('Fuel calcul'!$M$11&lt;60000-$B$1,'DATA Fuel Flow'!H213,
IF('Fuel calcul'!$M$11&lt;65000-$B$1,'DATA Fuel Flow'!T213,
IF('Fuel calcul'!$M$11&lt;70000-$B$1,'DATA Fuel Flow'!H298,
IF('Fuel calcul'!$M$11&lt;75000-$B$1,'DATA Fuel Flow'!T298,
IF('Fuel calcul'!$M$11&lt;80000-$B$1,'DATA Fuel Flow'!H383,
IF('Fuel calcul'!$M$11&lt;85000-$B$1,'DATA Fuel Flow'!T383,
"Trop chargé"
))))))))))</f>
        <v>10081</v>
      </c>
      <c r="H43" s="65">
        <f ca="1">IF('Fuel calcul'!$M$11&lt;40000-$B$1,'DATA Fuel Flow'!I43,
IF('Fuel calcul'!$M$11&lt;45000-$B$1,'DATA Fuel Flow'!U43,
IF('Fuel calcul'!$M$11&lt;50000-$B$1,'DATA Fuel Flow'!I128,
IF('Fuel calcul'!$M$11&lt;55000-$B$1,'DATA Fuel Flow'!U128,
IF('Fuel calcul'!$M$11&lt;60000-$B$1,'DATA Fuel Flow'!I213,
IF('Fuel calcul'!$M$11&lt;65000-$B$1,'DATA Fuel Flow'!U213,
IF('Fuel calcul'!$M$11&lt;70000-$B$1,'DATA Fuel Flow'!I298,
IF('Fuel calcul'!$M$11&lt;75000-$B$1,'DATA Fuel Flow'!U298,
IF('Fuel calcul'!$M$11&lt;80000-$B$1,'DATA Fuel Flow'!I383,
IF('Fuel calcul'!$M$11&lt;85000-$B$1,'DATA Fuel Flow'!U383,
"Trop chargé"
))))))))))</f>
        <v>10723</v>
      </c>
      <c r="I43" s="65">
        <f ca="1">IF('Fuel calcul'!$M$11&lt;40000-$B$1,'DATA Fuel Flow'!J43,
IF('Fuel calcul'!$M$11&lt;45000-$B$1,'DATA Fuel Flow'!V43,
IF('Fuel calcul'!$M$11&lt;50000-$B$1,'DATA Fuel Flow'!J128,
IF('Fuel calcul'!$M$11&lt;55000-$B$1,'DATA Fuel Flow'!V128,
IF('Fuel calcul'!$M$11&lt;60000-$B$1,'DATA Fuel Flow'!J213,
IF('Fuel calcul'!$M$11&lt;65000-$B$1,'DATA Fuel Flow'!V213,
IF('Fuel calcul'!$M$11&lt;70000-$B$1,'DATA Fuel Flow'!J298,
IF('Fuel calcul'!$M$11&lt;75000-$B$1,'DATA Fuel Flow'!V298,
IF('Fuel calcul'!$M$11&lt;80000-$B$1,'DATA Fuel Flow'!J383,
IF('Fuel calcul'!$M$11&lt;85000-$B$1,'DATA Fuel Flow'!V383,
"Trop chargé"
))))))))))</f>
        <v>11370</v>
      </c>
      <c r="J43" s="65">
        <f ca="1">IF('Fuel calcul'!$M$11&lt;40000-$B$1,'DATA Fuel Flow'!K43,
IF('Fuel calcul'!$M$11&lt;45000-$B$1,'DATA Fuel Flow'!W43,
IF('Fuel calcul'!$M$11&lt;50000-$B$1,'DATA Fuel Flow'!K128,
IF('Fuel calcul'!$M$11&lt;55000-$B$1,'DATA Fuel Flow'!W128,
IF('Fuel calcul'!$M$11&lt;60000-$B$1,'DATA Fuel Flow'!K213,
IF('Fuel calcul'!$M$11&lt;65000-$B$1,'DATA Fuel Flow'!W213,
IF('Fuel calcul'!$M$11&lt;70000-$B$1,'DATA Fuel Flow'!K298,
IF('Fuel calcul'!$M$11&lt;75000-$B$1,'DATA Fuel Flow'!W298,
IF('Fuel calcul'!$M$11&lt;80000-$B$1,'DATA Fuel Flow'!K383,
IF('Fuel calcul'!$M$11&lt;85000-$B$1,'DATA Fuel Flow'!W383,
"Trop chargé"
))))))))))</f>
        <v>12051</v>
      </c>
      <c r="K43" s="66">
        <f ca="1">IF('Fuel calcul'!$M$11&lt;40000-$B$1,'DATA Fuel Flow'!L43,
IF('Fuel calcul'!$M$11&lt;45000-$B$1,'DATA Fuel Flow'!X43,
IF('Fuel calcul'!$M$11&lt;50000-$B$1,'DATA Fuel Flow'!L128,
IF('Fuel calcul'!$M$11&lt;55000-$B$1,'DATA Fuel Flow'!X128,
IF('Fuel calcul'!$M$11&lt;60000-$B$1,'DATA Fuel Flow'!L213,
IF('Fuel calcul'!$M$11&lt;65000-$B$1,'DATA Fuel Flow'!X213,
IF('Fuel calcul'!$M$11&lt;70000-$B$1,'DATA Fuel Flow'!L298,
IF('Fuel calcul'!$M$11&lt;75000-$B$1,'DATA Fuel Flow'!X298,
IF('Fuel calcul'!$M$11&lt;80000-$B$1,'DATA Fuel Flow'!L383,
IF('Fuel calcul'!$M$11&lt;85000-$B$1,'DATA Fuel Flow'!X383,
"Trop chargé"
))))))))))</f>
        <v>12783</v>
      </c>
    </row>
    <row r="44" spans="1:11" ht="15.5" x14ac:dyDescent="0.35">
      <c r="A44" s="86">
        <v>20000</v>
      </c>
      <c r="B44" s="64">
        <v>480</v>
      </c>
      <c r="C44" s="65">
        <f ca="1">IF('Fuel calcul'!$M$11&lt;40000-$B$1,'DATA Fuel Flow'!D44,
IF('Fuel calcul'!$M$11&lt;45000-$B$1,'DATA Fuel Flow'!P44,
IF('Fuel calcul'!$M$11&lt;50000-$B$1,'DATA Fuel Flow'!D129,
IF('Fuel calcul'!$M$11&lt;55000-$B$1,'DATA Fuel Flow'!P129,
IF('Fuel calcul'!$M$11&lt;60000-$B$1,'DATA Fuel Flow'!D214,
IF('Fuel calcul'!$M$11&lt;65000-$B$1,'DATA Fuel Flow'!P214,
IF('Fuel calcul'!$M$11&lt;70000-$B$1,'DATA Fuel Flow'!D299,
IF('Fuel calcul'!$M$11&lt;75000-$B$1,'DATA Fuel Flow'!P299,
IF('Fuel calcul'!$M$11&lt;80000-$B$1,'DATA Fuel Flow'!D384,
IF('Fuel calcul'!$M$11&lt;85000-$B$1,'DATA Fuel Flow'!P384,
"Trop chargé"
))))))))))</f>
        <v>8103</v>
      </c>
      <c r="D44" s="65">
        <f ca="1">IF('Fuel calcul'!$M$11&lt;40000-$B$1,'DATA Fuel Flow'!E44,
IF('Fuel calcul'!$M$11&lt;45000-$B$1,'DATA Fuel Flow'!Q44,
IF('Fuel calcul'!$M$11&lt;50000-$B$1,'DATA Fuel Flow'!E129,
IF('Fuel calcul'!$M$11&lt;55000-$B$1,'DATA Fuel Flow'!Q129,
IF('Fuel calcul'!$M$11&lt;60000-$B$1,'DATA Fuel Flow'!E214,
IF('Fuel calcul'!$M$11&lt;65000-$B$1,'DATA Fuel Flow'!Q214,
IF('Fuel calcul'!$M$11&lt;70000-$B$1,'DATA Fuel Flow'!E299,
IF('Fuel calcul'!$M$11&lt;75000-$B$1,'DATA Fuel Flow'!Q299,
IF('Fuel calcul'!$M$11&lt;80000-$B$1,'DATA Fuel Flow'!E384,
IF('Fuel calcul'!$M$11&lt;85000-$B$1,'DATA Fuel Flow'!Q384,
"Trop chargé"
))))))))))</f>
        <v>8811</v>
      </c>
      <c r="E44" s="65">
        <f ca="1">IF('Fuel calcul'!$M$11&lt;40000-$B$1,'DATA Fuel Flow'!F44,
IF('Fuel calcul'!$M$11&lt;45000-$B$1,'DATA Fuel Flow'!R44,
IF('Fuel calcul'!$M$11&lt;50000-$B$1,'DATA Fuel Flow'!F129,
IF('Fuel calcul'!$M$11&lt;55000-$B$1,'DATA Fuel Flow'!R129,
IF('Fuel calcul'!$M$11&lt;60000-$B$1,'DATA Fuel Flow'!F214,
IF('Fuel calcul'!$M$11&lt;65000-$B$1,'DATA Fuel Flow'!R214,
IF('Fuel calcul'!$M$11&lt;70000-$B$1,'DATA Fuel Flow'!F299,
IF('Fuel calcul'!$M$11&lt;75000-$B$1,'DATA Fuel Flow'!R299,
IF('Fuel calcul'!$M$11&lt;80000-$B$1,'DATA Fuel Flow'!F384,
IF('Fuel calcul'!$M$11&lt;85000-$B$1,'DATA Fuel Flow'!R384,
"Trop chargé"
))))))))))</f>
        <v>9579</v>
      </c>
      <c r="F44" s="65">
        <f ca="1">IF('Fuel calcul'!$M$11&lt;40000-$B$1,'DATA Fuel Flow'!G44,
IF('Fuel calcul'!$M$11&lt;45000-$B$1,'DATA Fuel Flow'!S44,
IF('Fuel calcul'!$M$11&lt;50000-$B$1,'DATA Fuel Flow'!G129,
IF('Fuel calcul'!$M$11&lt;55000-$B$1,'DATA Fuel Flow'!S129,
IF('Fuel calcul'!$M$11&lt;60000-$B$1,'DATA Fuel Flow'!G214,
IF('Fuel calcul'!$M$11&lt;65000-$B$1,'DATA Fuel Flow'!S214,
IF('Fuel calcul'!$M$11&lt;70000-$B$1,'DATA Fuel Flow'!G299,
IF('Fuel calcul'!$M$11&lt;75000-$B$1,'DATA Fuel Flow'!S299,
IF('Fuel calcul'!$M$11&lt;80000-$B$1,'DATA Fuel Flow'!G384,
IF('Fuel calcul'!$M$11&lt;85000-$B$1,'DATA Fuel Flow'!S384,
"Trop chargé"
))))))))))</f>
        <v>10358</v>
      </c>
      <c r="G44" s="65">
        <f ca="1">IF('Fuel calcul'!$M$11&lt;40000-$B$1,'DATA Fuel Flow'!H44,
IF('Fuel calcul'!$M$11&lt;45000-$B$1,'DATA Fuel Flow'!T44,
IF('Fuel calcul'!$M$11&lt;50000-$B$1,'DATA Fuel Flow'!H129,
IF('Fuel calcul'!$M$11&lt;55000-$B$1,'DATA Fuel Flow'!T129,
IF('Fuel calcul'!$M$11&lt;60000-$B$1,'DATA Fuel Flow'!H214,
IF('Fuel calcul'!$M$11&lt;65000-$B$1,'DATA Fuel Flow'!T214,
IF('Fuel calcul'!$M$11&lt;70000-$B$1,'DATA Fuel Flow'!H299,
IF('Fuel calcul'!$M$11&lt;75000-$B$1,'DATA Fuel Flow'!T299,
IF('Fuel calcul'!$M$11&lt;80000-$B$1,'DATA Fuel Flow'!H384,
IF('Fuel calcul'!$M$11&lt;85000-$B$1,'DATA Fuel Flow'!T384,
"Trop chargé"
))))))))))</f>
        <v>11182</v>
      </c>
      <c r="H44" s="65">
        <f ca="1">IF('Fuel calcul'!$M$11&lt;40000-$B$1,'DATA Fuel Flow'!I44,
IF('Fuel calcul'!$M$11&lt;45000-$B$1,'DATA Fuel Flow'!U44,
IF('Fuel calcul'!$M$11&lt;50000-$B$1,'DATA Fuel Flow'!I129,
IF('Fuel calcul'!$M$11&lt;55000-$B$1,'DATA Fuel Flow'!U129,
IF('Fuel calcul'!$M$11&lt;60000-$B$1,'DATA Fuel Flow'!I214,
IF('Fuel calcul'!$M$11&lt;65000-$B$1,'DATA Fuel Flow'!U214,
IF('Fuel calcul'!$M$11&lt;70000-$B$1,'DATA Fuel Flow'!I299,
IF('Fuel calcul'!$M$11&lt;75000-$B$1,'DATA Fuel Flow'!U299,
IF('Fuel calcul'!$M$11&lt;80000-$B$1,'DATA Fuel Flow'!I384,
IF('Fuel calcul'!$M$11&lt;85000-$B$1,'DATA Fuel Flow'!U384,
"Trop chargé"
))))))))))</f>
        <v>11971</v>
      </c>
      <c r="I44" s="65">
        <f ca="1">IF('Fuel calcul'!$M$11&lt;40000-$B$1,'DATA Fuel Flow'!J44,
IF('Fuel calcul'!$M$11&lt;45000-$B$1,'DATA Fuel Flow'!V44,
IF('Fuel calcul'!$M$11&lt;50000-$B$1,'DATA Fuel Flow'!J129,
IF('Fuel calcul'!$M$11&lt;55000-$B$1,'DATA Fuel Flow'!V129,
IF('Fuel calcul'!$M$11&lt;60000-$B$1,'DATA Fuel Flow'!J214,
IF('Fuel calcul'!$M$11&lt;65000-$B$1,'DATA Fuel Flow'!V214,
IF('Fuel calcul'!$M$11&lt;70000-$B$1,'DATA Fuel Flow'!J299,
IF('Fuel calcul'!$M$11&lt;75000-$B$1,'DATA Fuel Flow'!V299,
IF('Fuel calcul'!$M$11&lt;80000-$B$1,'DATA Fuel Flow'!J384,
IF('Fuel calcul'!$M$11&lt;85000-$B$1,'DATA Fuel Flow'!V384,
"Trop chargé"
))))))))))</f>
        <v>12849</v>
      </c>
      <c r="J44" s="65">
        <f ca="1">IF('Fuel calcul'!$M$11&lt;40000-$B$1,'DATA Fuel Flow'!K44,
IF('Fuel calcul'!$M$11&lt;45000-$B$1,'DATA Fuel Flow'!W44,
IF('Fuel calcul'!$M$11&lt;50000-$B$1,'DATA Fuel Flow'!K129,
IF('Fuel calcul'!$M$11&lt;55000-$B$1,'DATA Fuel Flow'!W129,
IF('Fuel calcul'!$M$11&lt;60000-$B$1,'DATA Fuel Flow'!K214,
IF('Fuel calcul'!$M$11&lt;65000-$B$1,'DATA Fuel Flow'!W214,
IF('Fuel calcul'!$M$11&lt;70000-$B$1,'DATA Fuel Flow'!K299,
IF('Fuel calcul'!$M$11&lt;75000-$B$1,'DATA Fuel Flow'!W299,
IF('Fuel calcul'!$M$11&lt;80000-$B$1,'DATA Fuel Flow'!K384,
IF('Fuel calcul'!$M$11&lt;85000-$B$1,'DATA Fuel Flow'!W384,
"Trop chargé"
))))))))))</f>
        <v>13731</v>
      </c>
      <c r="K44" s="66">
        <f ca="1">IF('Fuel calcul'!$M$11&lt;40000-$B$1,'DATA Fuel Flow'!L44,
IF('Fuel calcul'!$M$11&lt;45000-$B$1,'DATA Fuel Flow'!X44,
IF('Fuel calcul'!$M$11&lt;50000-$B$1,'DATA Fuel Flow'!L129,
IF('Fuel calcul'!$M$11&lt;55000-$B$1,'DATA Fuel Flow'!X129,
IF('Fuel calcul'!$M$11&lt;60000-$B$1,'DATA Fuel Flow'!L214,
IF('Fuel calcul'!$M$11&lt;65000-$B$1,'DATA Fuel Flow'!X214,
IF('Fuel calcul'!$M$11&lt;70000-$B$1,'DATA Fuel Flow'!L299,
IF('Fuel calcul'!$M$11&lt;75000-$B$1,'DATA Fuel Flow'!X299,
IF('Fuel calcul'!$M$11&lt;80000-$B$1,'DATA Fuel Flow'!L384,
IF('Fuel calcul'!$M$11&lt;85000-$B$1,'DATA Fuel Flow'!X384,
"Trop chargé"
))))))))))</f>
        <v>14717</v>
      </c>
    </row>
    <row r="45" spans="1:11" ht="15.5" x14ac:dyDescent="0.35">
      <c r="A45" s="86">
        <v>20000</v>
      </c>
      <c r="B45" s="64">
        <v>520</v>
      </c>
      <c r="C45" s="65">
        <f ca="1">IF('Fuel calcul'!$M$11&lt;40000-$B$1,'DATA Fuel Flow'!D45,
IF('Fuel calcul'!$M$11&lt;45000-$B$1,'DATA Fuel Flow'!P45,
IF('Fuel calcul'!$M$11&lt;50000-$B$1,'DATA Fuel Flow'!D130,
IF('Fuel calcul'!$M$11&lt;55000-$B$1,'DATA Fuel Flow'!P130,
IF('Fuel calcul'!$M$11&lt;60000-$B$1,'DATA Fuel Flow'!D215,
IF('Fuel calcul'!$M$11&lt;65000-$B$1,'DATA Fuel Flow'!P215,
IF('Fuel calcul'!$M$11&lt;70000-$B$1,'DATA Fuel Flow'!D300,
IF('Fuel calcul'!$M$11&lt;75000-$B$1,'DATA Fuel Flow'!P300,
IF('Fuel calcul'!$M$11&lt;80000-$B$1,'DATA Fuel Flow'!D385,
IF('Fuel calcul'!$M$11&lt;85000-$B$1,'DATA Fuel Flow'!P385,
"Trop chargé"
))))))))))</f>
        <v>8844</v>
      </c>
      <c r="D45" s="65">
        <f ca="1">IF('Fuel calcul'!$M$11&lt;40000-$B$1,'DATA Fuel Flow'!E45,
IF('Fuel calcul'!$M$11&lt;45000-$B$1,'DATA Fuel Flow'!Q45,
IF('Fuel calcul'!$M$11&lt;50000-$B$1,'DATA Fuel Flow'!E130,
IF('Fuel calcul'!$M$11&lt;55000-$B$1,'DATA Fuel Flow'!Q130,
IF('Fuel calcul'!$M$11&lt;60000-$B$1,'DATA Fuel Flow'!E215,
IF('Fuel calcul'!$M$11&lt;65000-$B$1,'DATA Fuel Flow'!Q215,
IF('Fuel calcul'!$M$11&lt;70000-$B$1,'DATA Fuel Flow'!E300,
IF('Fuel calcul'!$M$11&lt;75000-$B$1,'DATA Fuel Flow'!Q300,
IF('Fuel calcul'!$M$11&lt;80000-$B$1,'DATA Fuel Flow'!E385,
IF('Fuel calcul'!$M$11&lt;85000-$B$1,'DATA Fuel Flow'!Q385,
"Trop chargé"
))))))))))</f>
        <v>9798</v>
      </c>
      <c r="E45" s="65">
        <f ca="1">IF('Fuel calcul'!$M$11&lt;40000-$B$1,'DATA Fuel Flow'!F45,
IF('Fuel calcul'!$M$11&lt;45000-$B$1,'DATA Fuel Flow'!R45,
IF('Fuel calcul'!$M$11&lt;50000-$B$1,'DATA Fuel Flow'!F130,
IF('Fuel calcul'!$M$11&lt;55000-$B$1,'DATA Fuel Flow'!R130,
IF('Fuel calcul'!$M$11&lt;60000-$B$1,'DATA Fuel Flow'!F215,
IF('Fuel calcul'!$M$11&lt;65000-$B$1,'DATA Fuel Flow'!R215,
IF('Fuel calcul'!$M$11&lt;70000-$B$1,'DATA Fuel Flow'!F300,
IF('Fuel calcul'!$M$11&lt;75000-$B$1,'DATA Fuel Flow'!R300,
IF('Fuel calcul'!$M$11&lt;80000-$B$1,'DATA Fuel Flow'!F385,
IF('Fuel calcul'!$M$11&lt;85000-$B$1,'DATA Fuel Flow'!R385,
"Trop chargé"
))))))))))</f>
        <v>10792</v>
      </c>
      <c r="F45" s="65">
        <f ca="1">IF('Fuel calcul'!$M$11&lt;40000-$B$1,'DATA Fuel Flow'!G45,
IF('Fuel calcul'!$M$11&lt;45000-$B$1,'DATA Fuel Flow'!S45,
IF('Fuel calcul'!$M$11&lt;50000-$B$1,'DATA Fuel Flow'!G130,
IF('Fuel calcul'!$M$11&lt;55000-$B$1,'DATA Fuel Flow'!S130,
IF('Fuel calcul'!$M$11&lt;60000-$B$1,'DATA Fuel Flow'!G215,
IF('Fuel calcul'!$M$11&lt;65000-$B$1,'DATA Fuel Flow'!S215,
IF('Fuel calcul'!$M$11&lt;70000-$B$1,'DATA Fuel Flow'!G300,
IF('Fuel calcul'!$M$11&lt;75000-$B$1,'DATA Fuel Flow'!S300,
IF('Fuel calcul'!$M$11&lt;80000-$B$1,'DATA Fuel Flow'!G385,
IF('Fuel calcul'!$M$11&lt;85000-$B$1,'DATA Fuel Flow'!S385,
"Trop chargé"
))))))))))</f>
        <v>11829</v>
      </c>
      <c r="G45" s="65">
        <f ca="1">IF('Fuel calcul'!$M$11&lt;40000-$B$1,'DATA Fuel Flow'!H45,
IF('Fuel calcul'!$M$11&lt;45000-$B$1,'DATA Fuel Flow'!T45,
IF('Fuel calcul'!$M$11&lt;50000-$B$1,'DATA Fuel Flow'!H130,
IF('Fuel calcul'!$M$11&lt;55000-$B$1,'DATA Fuel Flow'!T130,
IF('Fuel calcul'!$M$11&lt;60000-$B$1,'DATA Fuel Flow'!H215,
IF('Fuel calcul'!$M$11&lt;65000-$B$1,'DATA Fuel Flow'!T215,
IF('Fuel calcul'!$M$11&lt;70000-$B$1,'DATA Fuel Flow'!H300,
IF('Fuel calcul'!$M$11&lt;75000-$B$1,'DATA Fuel Flow'!T300,
IF('Fuel calcul'!$M$11&lt;80000-$B$1,'DATA Fuel Flow'!H385,
IF('Fuel calcul'!$M$11&lt;85000-$B$1,'DATA Fuel Flow'!T385,
"Trop chargé"
))))))))))</f>
        <v>12902</v>
      </c>
      <c r="H45" s="65">
        <f ca="1">IF('Fuel calcul'!$M$11&lt;40000-$B$1,'DATA Fuel Flow'!I45,
IF('Fuel calcul'!$M$11&lt;45000-$B$1,'DATA Fuel Flow'!U45,
IF('Fuel calcul'!$M$11&lt;50000-$B$1,'DATA Fuel Flow'!I130,
IF('Fuel calcul'!$M$11&lt;55000-$B$1,'DATA Fuel Flow'!U130,
IF('Fuel calcul'!$M$11&lt;60000-$B$1,'DATA Fuel Flow'!I215,
IF('Fuel calcul'!$M$11&lt;65000-$B$1,'DATA Fuel Flow'!U215,
IF('Fuel calcul'!$M$11&lt;70000-$B$1,'DATA Fuel Flow'!I300,
IF('Fuel calcul'!$M$11&lt;75000-$B$1,'DATA Fuel Flow'!U300,
IF('Fuel calcul'!$M$11&lt;80000-$B$1,'DATA Fuel Flow'!I385,
IF('Fuel calcul'!$M$11&lt;85000-$B$1,'DATA Fuel Flow'!U385,
"Trop chargé"
))))))))))</f>
        <v>14008</v>
      </c>
      <c r="I45" s="65">
        <f ca="1">IF('Fuel calcul'!$M$11&lt;40000-$B$1,'DATA Fuel Flow'!J45,
IF('Fuel calcul'!$M$11&lt;45000-$B$1,'DATA Fuel Flow'!V45,
IF('Fuel calcul'!$M$11&lt;50000-$B$1,'DATA Fuel Flow'!J130,
IF('Fuel calcul'!$M$11&lt;55000-$B$1,'DATA Fuel Flow'!V130,
IF('Fuel calcul'!$M$11&lt;60000-$B$1,'DATA Fuel Flow'!J215,
IF('Fuel calcul'!$M$11&lt;65000-$B$1,'DATA Fuel Flow'!V215,
IF('Fuel calcul'!$M$11&lt;70000-$B$1,'DATA Fuel Flow'!J300,
IF('Fuel calcul'!$M$11&lt;75000-$B$1,'DATA Fuel Flow'!V300,
IF('Fuel calcul'!$M$11&lt;80000-$B$1,'DATA Fuel Flow'!J385,
IF('Fuel calcul'!$M$11&lt;85000-$B$1,'DATA Fuel Flow'!V385,
"Trop chargé"
))))))))))</f>
        <v>15261</v>
      </c>
      <c r="J45" s="65">
        <f ca="1">IF('Fuel calcul'!$M$11&lt;40000-$B$1,'DATA Fuel Flow'!K45,
IF('Fuel calcul'!$M$11&lt;45000-$B$1,'DATA Fuel Flow'!W45,
IF('Fuel calcul'!$M$11&lt;50000-$B$1,'DATA Fuel Flow'!K130,
IF('Fuel calcul'!$M$11&lt;55000-$B$1,'DATA Fuel Flow'!W130,
IF('Fuel calcul'!$M$11&lt;60000-$B$1,'DATA Fuel Flow'!K215,
IF('Fuel calcul'!$M$11&lt;65000-$B$1,'DATA Fuel Flow'!W215,
IF('Fuel calcul'!$M$11&lt;70000-$B$1,'DATA Fuel Flow'!K300,
IF('Fuel calcul'!$M$11&lt;75000-$B$1,'DATA Fuel Flow'!W300,
IF('Fuel calcul'!$M$11&lt;80000-$B$1,'DATA Fuel Flow'!K385,
IF('Fuel calcul'!$M$11&lt;85000-$B$1,'DATA Fuel Flow'!W385,
"Trop chargé"
))))))))))</f>
        <v>16535</v>
      </c>
      <c r="K45" s="66">
        <f ca="1">IF('Fuel calcul'!$M$11&lt;40000-$B$1,'DATA Fuel Flow'!L45,
IF('Fuel calcul'!$M$11&lt;45000-$B$1,'DATA Fuel Flow'!X45,
IF('Fuel calcul'!$M$11&lt;50000-$B$1,'DATA Fuel Flow'!L130,
IF('Fuel calcul'!$M$11&lt;55000-$B$1,'DATA Fuel Flow'!X130,
IF('Fuel calcul'!$M$11&lt;60000-$B$1,'DATA Fuel Flow'!L215,
IF('Fuel calcul'!$M$11&lt;65000-$B$1,'DATA Fuel Flow'!X215,
IF('Fuel calcul'!$M$11&lt;70000-$B$1,'DATA Fuel Flow'!L300,
IF('Fuel calcul'!$M$11&lt;75000-$B$1,'DATA Fuel Flow'!X300,
IF('Fuel calcul'!$M$11&lt;80000-$B$1,'DATA Fuel Flow'!L385,
IF('Fuel calcul'!$M$11&lt;85000-$B$1,'DATA Fuel Flow'!X385,
"Trop chargé"
))))))))))</f>
        <v>17830</v>
      </c>
    </row>
    <row r="46" spans="1:11" ht="15.5" x14ac:dyDescent="0.35">
      <c r="A46" s="86">
        <v>20000</v>
      </c>
      <c r="B46" s="64">
        <v>560</v>
      </c>
      <c r="C46" s="65">
        <f ca="1">IF('Fuel calcul'!$M$11&lt;40000-$B$1,'DATA Fuel Flow'!D46,
IF('Fuel calcul'!$M$11&lt;45000-$B$1,'DATA Fuel Flow'!P46,
IF('Fuel calcul'!$M$11&lt;50000-$B$1,'DATA Fuel Flow'!D131,
IF('Fuel calcul'!$M$11&lt;55000-$B$1,'DATA Fuel Flow'!P131,
IF('Fuel calcul'!$M$11&lt;60000-$B$1,'DATA Fuel Flow'!D216,
IF('Fuel calcul'!$M$11&lt;65000-$B$1,'DATA Fuel Flow'!P216,
IF('Fuel calcul'!$M$11&lt;70000-$B$1,'DATA Fuel Flow'!D301,
IF('Fuel calcul'!$M$11&lt;75000-$B$1,'DATA Fuel Flow'!P301,
IF('Fuel calcul'!$M$11&lt;80000-$B$1,'DATA Fuel Flow'!D386,
IF('Fuel calcul'!$M$11&lt;85000-$B$1,'DATA Fuel Flow'!P386,
"Trop chargé"
))))))))))</f>
        <v>10133</v>
      </c>
      <c r="D46" s="65">
        <f ca="1">IF('Fuel calcul'!$M$11&lt;40000-$B$1,'DATA Fuel Flow'!E46,
IF('Fuel calcul'!$M$11&lt;45000-$B$1,'DATA Fuel Flow'!Q46,
IF('Fuel calcul'!$M$11&lt;50000-$B$1,'DATA Fuel Flow'!E131,
IF('Fuel calcul'!$M$11&lt;55000-$B$1,'DATA Fuel Flow'!Q131,
IF('Fuel calcul'!$M$11&lt;60000-$B$1,'DATA Fuel Flow'!E216,
IF('Fuel calcul'!$M$11&lt;65000-$B$1,'DATA Fuel Flow'!Q216,
IF('Fuel calcul'!$M$11&lt;70000-$B$1,'DATA Fuel Flow'!E301,
IF('Fuel calcul'!$M$11&lt;75000-$B$1,'DATA Fuel Flow'!Q301,
IF('Fuel calcul'!$M$11&lt;80000-$B$1,'DATA Fuel Flow'!E386,
IF('Fuel calcul'!$M$11&lt;85000-$B$1,'DATA Fuel Flow'!Q386,
"Trop chargé"
))))))))))</f>
        <v>11490</v>
      </c>
      <c r="E46" s="65">
        <f ca="1">IF('Fuel calcul'!$M$11&lt;40000-$B$1,'DATA Fuel Flow'!F46,
IF('Fuel calcul'!$M$11&lt;45000-$B$1,'DATA Fuel Flow'!R46,
IF('Fuel calcul'!$M$11&lt;50000-$B$1,'DATA Fuel Flow'!F131,
IF('Fuel calcul'!$M$11&lt;55000-$B$1,'DATA Fuel Flow'!R131,
IF('Fuel calcul'!$M$11&lt;60000-$B$1,'DATA Fuel Flow'!F216,
IF('Fuel calcul'!$M$11&lt;65000-$B$1,'DATA Fuel Flow'!R216,
IF('Fuel calcul'!$M$11&lt;70000-$B$1,'DATA Fuel Flow'!F301,
IF('Fuel calcul'!$M$11&lt;75000-$B$1,'DATA Fuel Flow'!R301,
IF('Fuel calcul'!$M$11&lt;80000-$B$1,'DATA Fuel Flow'!F386,
IF('Fuel calcul'!$M$11&lt;85000-$B$1,'DATA Fuel Flow'!R386,
"Trop chargé"
))))))))))</f>
        <v>12918</v>
      </c>
      <c r="F46" s="65">
        <f ca="1">IF('Fuel calcul'!$M$11&lt;40000-$B$1,'DATA Fuel Flow'!G46,
IF('Fuel calcul'!$M$11&lt;45000-$B$1,'DATA Fuel Flow'!S46,
IF('Fuel calcul'!$M$11&lt;50000-$B$1,'DATA Fuel Flow'!G131,
IF('Fuel calcul'!$M$11&lt;55000-$B$1,'DATA Fuel Flow'!S131,
IF('Fuel calcul'!$M$11&lt;60000-$B$1,'DATA Fuel Flow'!G216,
IF('Fuel calcul'!$M$11&lt;65000-$B$1,'DATA Fuel Flow'!S216,
IF('Fuel calcul'!$M$11&lt;70000-$B$1,'DATA Fuel Flow'!G301,
IF('Fuel calcul'!$M$11&lt;75000-$B$1,'DATA Fuel Flow'!S301,
IF('Fuel calcul'!$M$11&lt;80000-$B$1,'DATA Fuel Flow'!G386,
IF('Fuel calcul'!$M$11&lt;85000-$B$1,'DATA Fuel Flow'!S386,
"Trop chargé"
))))))))))</f>
        <v>14414</v>
      </c>
      <c r="G46" s="65">
        <f ca="1">IF('Fuel calcul'!$M$11&lt;40000-$B$1,'DATA Fuel Flow'!H46,
IF('Fuel calcul'!$M$11&lt;45000-$B$1,'DATA Fuel Flow'!T46,
IF('Fuel calcul'!$M$11&lt;50000-$B$1,'DATA Fuel Flow'!H131,
IF('Fuel calcul'!$M$11&lt;55000-$B$1,'DATA Fuel Flow'!T131,
IF('Fuel calcul'!$M$11&lt;60000-$B$1,'DATA Fuel Flow'!H216,
IF('Fuel calcul'!$M$11&lt;65000-$B$1,'DATA Fuel Flow'!T216,
IF('Fuel calcul'!$M$11&lt;70000-$B$1,'DATA Fuel Flow'!H301,
IF('Fuel calcul'!$M$11&lt;75000-$B$1,'DATA Fuel Flow'!T301,
IF('Fuel calcul'!$M$11&lt;80000-$B$1,'DATA Fuel Flow'!H386,
IF('Fuel calcul'!$M$11&lt;85000-$B$1,'DATA Fuel Flow'!T386,
"Trop chargé"
))))))))))</f>
        <v>16108</v>
      </c>
      <c r="H46" s="65">
        <f ca="1">IF('Fuel calcul'!$M$11&lt;40000-$B$1,'DATA Fuel Flow'!I46,
IF('Fuel calcul'!$M$11&lt;45000-$B$1,'DATA Fuel Flow'!U46,
IF('Fuel calcul'!$M$11&lt;50000-$B$1,'DATA Fuel Flow'!I131,
IF('Fuel calcul'!$M$11&lt;55000-$B$1,'DATA Fuel Flow'!U131,
IF('Fuel calcul'!$M$11&lt;60000-$B$1,'DATA Fuel Flow'!I216,
IF('Fuel calcul'!$M$11&lt;65000-$B$1,'DATA Fuel Flow'!U216,
IF('Fuel calcul'!$M$11&lt;70000-$B$1,'DATA Fuel Flow'!I301,
IF('Fuel calcul'!$M$11&lt;75000-$B$1,'DATA Fuel Flow'!U301,
IF('Fuel calcul'!$M$11&lt;80000-$B$1,'DATA Fuel Flow'!I386,
IF('Fuel calcul'!$M$11&lt;85000-$B$1,'DATA Fuel Flow'!U386,
"Trop chargé"
))))))))))</f>
        <v>17845</v>
      </c>
      <c r="I46" s="65">
        <f ca="1">IF('Fuel calcul'!$M$11&lt;40000-$B$1,'DATA Fuel Flow'!J46,
IF('Fuel calcul'!$M$11&lt;45000-$B$1,'DATA Fuel Flow'!V46,
IF('Fuel calcul'!$M$11&lt;50000-$B$1,'DATA Fuel Flow'!J131,
IF('Fuel calcul'!$M$11&lt;55000-$B$1,'DATA Fuel Flow'!V131,
IF('Fuel calcul'!$M$11&lt;60000-$B$1,'DATA Fuel Flow'!J216,
IF('Fuel calcul'!$M$11&lt;65000-$B$1,'DATA Fuel Flow'!V216,
IF('Fuel calcul'!$M$11&lt;70000-$B$1,'DATA Fuel Flow'!J301,
IF('Fuel calcul'!$M$11&lt;75000-$B$1,'DATA Fuel Flow'!V301,
IF('Fuel calcul'!$M$11&lt;80000-$B$1,'DATA Fuel Flow'!J386,
IF('Fuel calcul'!$M$11&lt;85000-$B$1,'DATA Fuel Flow'!V386,
"Trop chargé"
))))))))))</f>
        <v>19591</v>
      </c>
      <c r="J46" s="65">
        <f ca="1">IF('Fuel calcul'!$M$11&lt;40000-$B$1,'DATA Fuel Flow'!K46,
IF('Fuel calcul'!$M$11&lt;45000-$B$1,'DATA Fuel Flow'!W46,
IF('Fuel calcul'!$M$11&lt;50000-$B$1,'DATA Fuel Flow'!K131,
IF('Fuel calcul'!$M$11&lt;55000-$B$1,'DATA Fuel Flow'!W131,
IF('Fuel calcul'!$M$11&lt;60000-$B$1,'DATA Fuel Flow'!K216,
IF('Fuel calcul'!$M$11&lt;65000-$B$1,'DATA Fuel Flow'!W216,
IF('Fuel calcul'!$M$11&lt;70000-$B$1,'DATA Fuel Flow'!K301,
IF('Fuel calcul'!$M$11&lt;75000-$B$1,'DATA Fuel Flow'!W301,
IF('Fuel calcul'!$M$11&lt;80000-$B$1,'DATA Fuel Flow'!K386,
IF('Fuel calcul'!$M$11&lt;85000-$B$1,'DATA Fuel Flow'!W386,
"Trop chargé"
))))))))))</f>
        <v>0</v>
      </c>
      <c r="K46" s="66">
        <f ca="1">IF('Fuel calcul'!$M$11&lt;40000-$B$1,'DATA Fuel Flow'!L46,
IF('Fuel calcul'!$M$11&lt;45000-$B$1,'DATA Fuel Flow'!X46,
IF('Fuel calcul'!$M$11&lt;50000-$B$1,'DATA Fuel Flow'!L131,
IF('Fuel calcul'!$M$11&lt;55000-$B$1,'DATA Fuel Flow'!X131,
IF('Fuel calcul'!$M$11&lt;60000-$B$1,'DATA Fuel Flow'!L216,
IF('Fuel calcul'!$M$11&lt;65000-$B$1,'DATA Fuel Flow'!X216,
IF('Fuel calcul'!$M$11&lt;70000-$B$1,'DATA Fuel Flow'!L301,
IF('Fuel calcul'!$M$11&lt;75000-$B$1,'DATA Fuel Flow'!X301,
IF('Fuel calcul'!$M$11&lt;80000-$B$1,'DATA Fuel Flow'!L386,
IF('Fuel calcul'!$M$11&lt;85000-$B$1,'DATA Fuel Flow'!X386,
"Trop chargé"
))))))))))</f>
        <v>0</v>
      </c>
    </row>
    <row r="47" spans="1:11" ht="15.5" x14ac:dyDescent="0.35">
      <c r="A47" s="86">
        <v>20000</v>
      </c>
      <c r="B47" s="64">
        <v>600</v>
      </c>
      <c r="C47" s="65">
        <f ca="1">IF('Fuel calcul'!$M$11&lt;40000-$B$1,'DATA Fuel Flow'!D47,
IF('Fuel calcul'!$M$11&lt;45000-$B$1,'DATA Fuel Flow'!P47,
IF('Fuel calcul'!$M$11&lt;50000-$B$1,'DATA Fuel Flow'!D132,
IF('Fuel calcul'!$M$11&lt;55000-$B$1,'DATA Fuel Flow'!P132,
IF('Fuel calcul'!$M$11&lt;60000-$B$1,'DATA Fuel Flow'!D217,
IF('Fuel calcul'!$M$11&lt;65000-$B$1,'DATA Fuel Flow'!P217,
IF('Fuel calcul'!$M$11&lt;70000-$B$1,'DATA Fuel Flow'!D302,
IF('Fuel calcul'!$M$11&lt;75000-$B$1,'DATA Fuel Flow'!P302,
IF('Fuel calcul'!$M$11&lt;80000-$B$1,'DATA Fuel Flow'!D387,
IF('Fuel calcul'!$M$11&lt;85000-$B$1,'DATA Fuel Flow'!P387,
"Trop chargé"
))))))))))</f>
        <v>13701</v>
      </c>
      <c r="D47" s="65">
        <f ca="1">IF('Fuel calcul'!$M$11&lt;40000-$B$1,'DATA Fuel Flow'!E47,
IF('Fuel calcul'!$M$11&lt;45000-$B$1,'DATA Fuel Flow'!Q47,
IF('Fuel calcul'!$M$11&lt;50000-$B$1,'DATA Fuel Flow'!E132,
IF('Fuel calcul'!$M$11&lt;55000-$B$1,'DATA Fuel Flow'!Q132,
IF('Fuel calcul'!$M$11&lt;60000-$B$1,'DATA Fuel Flow'!E217,
IF('Fuel calcul'!$M$11&lt;65000-$B$1,'DATA Fuel Flow'!Q217,
IF('Fuel calcul'!$M$11&lt;70000-$B$1,'DATA Fuel Flow'!E302,
IF('Fuel calcul'!$M$11&lt;75000-$B$1,'DATA Fuel Flow'!Q302,
IF('Fuel calcul'!$M$11&lt;80000-$B$1,'DATA Fuel Flow'!E387,
IF('Fuel calcul'!$M$11&lt;85000-$B$1,'DATA Fuel Flow'!Q387,
"Trop chargé"
))))))))))</f>
        <v>15787</v>
      </c>
      <c r="E47" s="65">
        <f ca="1">IF('Fuel calcul'!$M$11&lt;40000-$B$1,'DATA Fuel Flow'!F47,
IF('Fuel calcul'!$M$11&lt;45000-$B$1,'DATA Fuel Flow'!R47,
IF('Fuel calcul'!$M$11&lt;50000-$B$1,'DATA Fuel Flow'!F132,
IF('Fuel calcul'!$M$11&lt;55000-$B$1,'DATA Fuel Flow'!R132,
IF('Fuel calcul'!$M$11&lt;60000-$B$1,'DATA Fuel Flow'!F217,
IF('Fuel calcul'!$M$11&lt;65000-$B$1,'DATA Fuel Flow'!R217,
IF('Fuel calcul'!$M$11&lt;70000-$B$1,'DATA Fuel Flow'!F302,
IF('Fuel calcul'!$M$11&lt;75000-$B$1,'DATA Fuel Flow'!R302,
IF('Fuel calcul'!$M$11&lt;80000-$B$1,'DATA Fuel Flow'!F387,
IF('Fuel calcul'!$M$11&lt;85000-$B$1,'DATA Fuel Flow'!R387,
"Trop chargé"
))))))))))</f>
        <v>18228</v>
      </c>
      <c r="F47" s="65">
        <f ca="1">IF('Fuel calcul'!$M$11&lt;40000-$B$1,'DATA Fuel Flow'!G47,
IF('Fuel calcul'!$M$11&lt;45000-$B$1,'DATA Fuel Flow'!S47,
IF('Fuel calcul'!$M$11&lt;50000-$B$1,'DATA Fuel Flow'!G132,
IF('Fuel calcul'!$M$11&lt;55000-$B$1,'DATA Fuel Flow'!S132,
IF('Fuel calcul'!$M$11&lt;60000-$B$1,'DATA Fuel Flow'!G217,
IF('Fuel calcul'!$M$11&lt;65000-$B$1,'DATA Fuel Flow'!S217,
IF('Fuel calcul'!$M$11&lt;70000-$B$1,'DATA Fuel Flow'!G302,
IF('Fuel calcul'!$M$11&lt;75000-$B$1,'DATA Fuel Flow'!S302,
IF('Fuel calcul'!$M$11&lt;80000-$B$1,'DATA Fuel Flow'!G387,
IF('Fuel calcul'!$M$11&lt;85000-$B$1,'DATA Fuel Flow'!S387,
"Trop chargé"
))))))))))</f>
        <v>0</v>
      </c>
      <c r="G47" s="65">
        <f ca="1">IF('Fuel calcul'!$M$11&lt;40000-$B$1,'DATA Fuel Flow'!H47,
IF('Fuel calcul'!$M$11&lt;45000-$B$1,'DATA Fuel Flow'!T47,
IF('Fuel calcul'!$M$11&lt;50000-$B$1,'DATA Fuel Flow'!H132,
IF('Fuel calcul'!$M$11&lt;55000-$B$1,'DATA Fuel Flow'!T132,
IF('Fuel calcul'!$M$11&lt;60000-$B$1,'DATA Fuel Flow'!H217,
IF('Fuel calcul'!$M$11&lt;65000-$B$1,'DATA Fuel Flow'!T217,
IF('Fuel calcul'!$M$11&lt;70000-$B$1,'DATA Fuel Flow'!H302,
IF('Fuel calcul'!$M$11&lt;75000-$B$1,'DATA Fuel Flow'!T302,
IF('Fuel calcul'!$M$11&lt;80000-$B$1,'DATA Fuel Flow'!H387,
IF('Fuel calcul'!$M$11&lt;85000-$B$1,'DATA Fuel Flow'!T387,
"Trop chargé"
))))))))))</f>
        <v>0</v>
      </c>
      <c r="H47" s="65">
        <f ca="1">IF('Fuel calcul'!$M$11&lt;40000-$B$1,'DATA Fuel Flow'!I47,
IF('Fuel calcul'!$M$11&lt;45000-$B$1,'DATA Fuel Flow'!U47,
IF('Fuel calcul'!$M$11&lt;50000-$B$1,'DATA Fuel Flow'!I132,
IF('Fuel calcul'!$M$11&lt;55000-$B$1,'DATA Fuel Flow'!U132,
IF('Fuel calcul'!$M$11&lt;60000-$B$1,'DATA Fuel Flow'!I217,
IF('Fuel calcul'!$M$11&lt;65000-$B$1,'DATA Fuel Flow'!U217,
IF('Fuel calcul'!$M$11&lt;70000-$B$1,'DATA Fuel Flow'!I302,
IF('Fuel calcul'!$M$11&lt;75000-$B$1,'DATA Fuel Flow'!U302,
IF('Fuel calcul'!$M$11&lt;80000-$B$1,'DATA Fuel Flow'!I387,
IF('Fuel calcul'!$M$11&lt;85000-$B$1,'DATA Fuel Flow'!U387,
"Trop chargé"
))))))))))</f>
        <v>0</v>
      </c>
      <c r="I47" s="65">
        <f ca="1">IF('Fuel calcul'!$M$11&lt;40000-$B$1,'DATA Fuel Flow'!J47,
IF('Fuel calcul'!$M$11&lt;45000-$B$1,'DATA Fuel Flow'!V47,
IF('Fuel calcul'!$M$11&lt;50000-$B$1,'DATA Fuel Flow'!J132,
IF('Fuel calcul'!$M$11&lt;55000-$B$1,'DATA Fuel Flow'!V132,
IF('Fuel calcul'!$M$11&lt;60000-$B$1,'DATA Fuel Flow'!J217,
IF('Fuel calcul'!$M$11&lt;65000-$B$1,'DATA Fuel Flow'!V217,
IF('Fuel calcul'!$M$11&lt;70000-$B$1,'DATA Fuel Flow'!J302,
IF('Fuel calcul'!$M$11&lt;75000-$B$1,'DATA Fuel Flow'!V302,
IF('Fuel calcul'!$M$11&lt;80000-$B$1,'DATA Fuel Flow'!J387,
IF('Fuel calcul'!$M$11&lt;85000-$B$1,'DATA Fuel Flow'!V387,
"Trop chargé"
))))))))))</f>
        <v>0</v>
      </c>
      <c r="J47" s="65">
        <f ca="1">IF('Fuel calcul'!$M$11&lt;40000-$B$1,'DATA Fuel Flow'!K47,
IF('Fuel calcul'!$M$11&lt;45000-$B$1,'DATA Fuel Flow'!W47,
IF('Fuel calcul'!$M$11&lt;50000-$B$1,'DATA Fuel Flow'!K132,
IF('Fuel calcul'!$M$11&lt;55000-$B$1,'DATA Fuel Flow'!W132,
IF('Fuel calcul'!$M$11&lt;60000-$B$1,'DATA Fuel Flow'!K217,
IF('Fuel calcul'!$M$11&lt;65000-$B$1,'DATA Fuel Flow'!W217,
IF('Fuel calcul'!$M$11&lt;70000-$B$1,'DATA Fuel Flow'!K302,
IF('Fuel calcul'!$M$11&lt;75000-$B$1,'DATA Fuel Flow'!W302,
IF('Fuel calcul'!$M$11&lt;80000-$B$1,'DATA Fuel Flow'!K387,
IF('Fuel calcul'!$M$11&lt;85000-$B$1,'DATA Fuel Flow'!W387,
"Trop chargé"
))))))))))</f>
        <v>0</v>
      </c>
      <c r="K47" s="66">
        <f ca="1">IF('Fuel calcul'!$M$11&lt;40000-$B$1,'DATA Fuel Flow'!L47,
IF('Fuel calcul'!$M$11&lt;45000-$B$1,'DATA Fuel Flow'!X47,
IF('Fuel calcul'!$M$11&lt;50000-$B$1,'DATA Fuel Flow'!L132,
IF('Fuel calcul'!$M$11&lt;55000-$B$1,'DATA Fuel Flow'!X132,
IF('Fuel calcul'!$M$11&lt;60000-$B$1,'DATA Fuel Flow'!L217,
IF('Fuel calcul'!$M$11&lt;65000-$B$1,'DATA Fuel Flow'!X217,
IF('Fuel calcul'!$M$11&lt;70000-$B$1,'DATA Fuel Flow'!L302,
IF('Fuel calcul'!$M$11&lt;75000-$B$1,'DATA Fuel Flow'!X302,
IF('Fuel calcul'!$M$11&lt;80000-$B$1,'DATA Fuel Flow'!L387,
IF('Fuel calcul'!$M$11&lt;85000-$B$1,'DATA Fuel Flow'!X387,
"Trop chargé"
))))))))))</f>
        <v>0</v>
      </c>
    </row>
    <row r="48" spans="1:11" ht="15.5" x14ac:dyDescent="0.35">
      <c r="A48" s="86">
        <v>20000</v>
      </c>
      <c r="B48" s="67" t="s">
        <v>140</v>
      </c>
      <c r="C48" s="65">
        <f ca="1">IF('Fuel calcul'!$M$11&lt;40000-$B$1,'DATA Fuel Flow'!D48,
IF('Fuel calcul'!$M$11&lt;45000-$B$1,'DATA Fuel Flow'!P48,
IF('Fuel calcul'!$M$11&lt;50000-$B$1,'DATA Fuel Flow'!D133,
IF('Fuel calcul'!$M$11&lt;55000-$B$1,'DATA Fuel Flow'!P133,
IF('Fuel calcul'!$M$11&lt;60000-$B$1,'DATA Fuel Flow'!D218,
IF('Fuel calcul'!$M$11&lt;65000-$B$1,'DATA Fuel Flow'!P218,
IF('Fuel calcul'!$M$11&lt;70000-$B$1,'DATA Fuel Flow'!D303,
IF('Fuel calcul'!$M$11&lt;75000-$B$1,'DATA Fuel Flow'!P303,
IF('Fuel calcul'!$M$11&lt;80000-$B$1,'DATA Fuel Flow'!D388,
IF('Fuel calcul'!$M$11&lt;85000-$B$1,'DATA Fuel Flow'!P388,
"Trop chargé"
))))))))))</f>
        <v>22720</v>
      </c>
      <c r="D48" s="65">
        <f ca="1">IF('Fuel calcul'!$M$11&lt;40000-$B$1,'DATA Fuel Flow'!E48,
IF('Fuel calcul'!$M$11&lt;45000-$B$1,'DATA Fuel Flow'!Q48,
IF('Fuel calcul'!$M$11&lt;50000-$B$1,'DATA Fuel Flow'!E133,
IF('Fuel calcul'!$M$11&lt;55000-$B$1,'DATA Fuel Flow'!Q133,
IF('Fuel calcul'!$M$11&lt;60000-$B$1,'DATA Fuel Flow'!E218,
IF('Fuel calcul'!$M$11&lt;65000-$B$1,'DATA Fuel Flow'!Q218,
IF('Fuel calcul'!$M$11&lt;70000-$B$1,'DATA Fuel Flow'!E303,
IF('Fuel calcul'!$M$11&lt;75000-$B$1,'DATA Fuel Flow'!Q303,
IF('Fuel calcul'!$M$11&lt;80000-$B$1,'DATA Fuel Flow'!E388,
IF('Fuel calcul'!$M$11&lt;85000-$B$1,'DATA Fuel Flow'!Q388,
"Trop chargé"
))))))))))</f>
        <v>21985</v>
      </c>
      <c r="E48" s="65">
        <f ca="1">IF('Fuel calcul'!$M$11&lt;40000-$B$1,'DATA Fuel Flow'!F48,
IF('Fuel calcul'!$M$11&lt;45000-$B$1,'DATA Fuel Flow'!R48,
IF('Fuel calcul'!$M$11&lt;50000-$B$1,'DATA Fuel Flow'!F133,
IF('Fuel calcul'!$M$11&lt;55000-$B$1,'DATA Fuel Flow'!R133,
IF('Fuel calcul'!$M$11&lt;60000-$B$1,'DATA Fuel Flow'!F218,
IF('Fuel calcul'!$M$11&lt;65000-$B$1,'DATA Fuel Flow'!R218,
IF('Fuel calcul'!$M$11&lt;70000-$B$1,'DATA Fuel Flow'!F303,
IF('Fuel calcul'!$M$11&lt;75000-$B$1,'DATA Fuel Flow'!R303,
IF('Fuel calcul'!$M$11&lt;80000-$B$1,'DATA Fuel Flow'!F388,
IF('Fuel calcul'!$M$11&lt;85000-$B$1,'DATA Fuel Flow'!R388,
"Trop chargé"
))))))))))</f>
        <v>21329</v>
      </c>
      <c r="F48" s="65">
        <f ca="1">IF('Fuel calcul'!$M$11&lt;40000-$B$1,'DATA Fuel Flow'!G48,
IF('Fuel calcul'!$M$11&lt;45000-$B$1,'DATA Fuel Flow'!S48,
IF('Fuel calcul'!$M$11&lt;50000-$B$1,'DATA Fuel Flow'!G133,
IF('Fuel calcul'!$M$11&lt;55000-$B$1,'DATA Fuel Flow'!S133,
IF('Fuel calcul'!$M$11&lt;60000-$B$1,'DATA Fuel Flow'!G218,
IF('Fuel calcul'!$M$11&lt;65000-$B$1,'DATA Fuel Flow'!S218,
IF('Fuel calcul'!$M$11&lt;70000-$B$1,'DATA Fuel Flow'!G303,
IF('Fuel calcul'!$M$11&lt;75000-$B$1,'DATA Fuel Flow'!S303,
IF('Fuel calcul'!$M$11&lt;80000-$B$1,'DATA Fuel Flow'!G388,
IF('Fuel calcul'!$M$11&lt;85000-$B$1,'DATA Fuel Flow'!S388,
"Trop chargé"
))))))))))</f>
        <v>20227</v>
      </c>
      <c r="G48" s="65">
        <f ca="1">IF('Fuel calcul'!$M$11&lt;40000-$B$1,'DATA Fuel Flow'!H48,
IF('Fuel calcul'!$M$11&lt;45000-$B$1,'DATA Fuel Flow'!T48,
IF('Fuel calcul'!$M$11&lt;50000-$B$1,'DATA Fuel Flow'!H133,
IF('Fuel calcul'!$M$11&lt;55000-$B$1,'DATA Fuel Flow'!T133,
IF('Fuel calcul'!$M$11&lt;60000-$B$1,'DATA Fuel Flow'!H218,
IF('Fuel calcul'!$M$11&lt;65000-$B$1,'DATA Fuel Flow'!T218,
IF('Fuel calcul'!$M$11&lt;70000-$B$1,'DATA Fuel Flow'!H303,
IF('Fuel calcul'!$M$11&lt;75000-$B$1,'DATA Fuel Flow'!T303,
IF('Fuel calcul'!$M$11&lt;80000-$B$1,'DATA Fuel Flow'!H388,
IF('Fuel calcul'!$M$11&lt;85000-$B$1,'DATA Fuel Flow'!T388,
"Trop chargé"
))))))))))</f>
        <v>20254</v>
      </c>
      <c r="H48" s="65">
        <f ca="1">IF('Fuel calcul'!$M$11&lt;40000-$B$1,'DATA Fuel Flow'!I48,
IF('Fuel calcul'!$M$11&lt;45000-$B$1,'DATA Fuel Flow'!U48,
IF('Fuel calcul'!$M$11&lt;50000-$B$1,'DATA Fuel Flow'!I133,
IF('Fuel calcul'!$M$11&lt;55000-$B$1,'DATA Fuel Flow'!U133,
IF('Fuel calcul'!$M$11&lt;60000-$B$1,'DATA Fuel Flow'!I218,
IF('Fuel calcul'!$M$11&lt;65000-$B$1,'DATA Fuel Flow'!U218,
IF('Fuel calcul'!$M$11&lt;70000-$B$1,'DATA Fuel Flow'!I303,
IF('Fuel calcul'!$M$11&lt;75000-$B$1,'DATA Fuel Flow'!U303,
IF('Fuel calcul'!$M$11&lt;80000-$B$1,'DATA Fuel Flow'!I388,
IF('Fuel calcul'!$M$11&lt;85000-$B$1,'DATA Fuel Flow'!U388,
"Trop chargé"
))))))))))</f>
        <v>20272</v>
      </c>
      <c r="I48" s="65">
        <f ca="1">IF('Fuel calcul'!$M$11&lt;40000-$B$1,'DATA Fuel Flow'!J48,
IF('Fuel calcul'!$M$11&lt;45000-$B$1,'DATA Fuel Flow'!V48,
IF('Fuel calcul'!$M$11&lt;50000-$B$1,'DATA Fuel Flow'!J133,
IF('Fuel calcul'!$M$11&lt;55000-$B$1,'DATA Fuel Flow'!V133,
IF('Fuel calcul'!$M$11&lt;60000-$B$1,'DATA Fuel Flow'!J218,
IF('Fuel calcul'!$M$11&lt;65000-$B$1,'DATA Fuel Flow'!V218,
IF('Fuel calcul'!$M$11&lt;70000-$B$1,'DATA Fuel Flow'!J303,
IF('Fuel calcul'!$M$11&lt;75000-$B$1,'DATA Fuel Flow'!V303,
IF('Fuel calcul'!$M$11&lt;80000-$B$1,'DATA Fuel Flow'!J388,
IF('Fuel calcul'!$M$11&lt;85000-$B$1,'DATA Fuel Flow'!V388,
"Trop chargé"
))))))))))</f>
        <v>20303</v>
      </c>
      <c r="J48" s="65">
        <f ca="1">IF('Fuel calcul'!$M$11&lt;40000-$B$1,'DATA Fuel Flow'!K48,
IF('Fuel calcul'!$M$11&lt;45000-$B$1,'DATA Fuel Flow'!W48,
IF('Fuel calcul'!$M$11&lt;50000-$B$1,'DATA Fuel Flow'!K133,
IF('Fuel calcul'!$M$11&lt;55000-$B$1,'DATA Fuel Flow'!W133,
IF('Fuel calcul'!$M$11&lt;60000-$B$1,'DATA Fuel Flow'!K218,
IF('Fuel calcul'!$M$11&lt;65000-$B$1,'DATA Fuel Flow'!W218,
IF('Fuel calcul'!$M$11&lt;70000-$B$1,'DATA Fuel Flow'!K303,
IF('Fuel calcul'!$M$11&lt;75000-$B$1,'DATA Fuel Flow'!W303,
IF('Fuel calcul'!$M$11&lt;80000-$B$1,'DATA Fuel Flow'!K388,
IF('Fuel calcul'!$M$11&lt;85000-$B$1,'DATA Fuel Flow'!W388,
"Trop chargé"
))))))))))</f>
        <v>20342</v>
      </c>
      <c r="K48" s="66">
        <f ca="1">IF('Fuel calcul'!$M$11&lt;40000-$B$1,'DATA Fuel Flow'!L48,
IF('Fuel calcul'!$M$11&lt;45000-$B$1,'DATA Fuel Flow'!X48,
IF('Fuel calcul'!$M$11&lt;50000-$B$1,'DATA Fuel Flow'!L133,
IF('Fuel calcul'!$M$11&lt;55000-$B$1,'DATA Fuel Flow'!X133,
IF('Fuel calcul'!$M$11&lt;60000-$B$1,'DATA Fuel Flow'!L218,
IF('Fuel calcul'!$M$11&lt;65000-$B$1,'DATA Fuel Flow'!X218,
IF('Fuel calcul'!$M$11&lt;70000-$B$1,'DATA Fuel Flow'!L303,
IF('Fuel calcul'!$M$11&lt;75000-$B$1,'DATA Fuel Flow'!X303,
IF('Fuel calcul'!$M$11&lt;80000-$B$1,'DATA Fuel Flow'!L388,
IF('Fuel calcul'!$M$11&lt;85000-$B$1,'DATA Fuel Flow'!X388,
"Trop chargé"
))))))))))</f>
        <v>20058</v>
      </c>
    </row>
    <row r="49" spans="1:11" ht="16" thickBot="1" x14ac:dyDescent="0.4">
      <c r="A49" s="87">
        <v>20000</v>
      </c>
      <c r="B49" s="68" t="s">
        <v>141</v>
      </c>
      <c r="C49" s="69">
        <f ca="1">IF('Fuel calcul'!$M$11&lt;40000-$B$1,'DATA Fuel Flow'!D49,
IF('Fuel calcul'!$M$11&lt;45000-$B$1,'DATA Fuel Flow'!P49,
IF('Fuel calcul'!$M$11&lt;50000-$B$1,'DATA Fuel Flow'!D134,
IF('Fuel calcul'!$M$11&lt;55000-$B$1,'DATA Fuel Flow'!P134,
IF('Fuel calcul'!$M$11&lt;60000-$B$1,'DATA Fuel Flow'!D219,
IF('Fuel calcul'!$M$11&lt;65000-$B$1,'DATA Fuel Flow'!P219,
IF('Fuel calcul'!$M$11&lt;70000-$B$1,'DATA Fuel Flow'!D304,
IF('Fuel calcul'!$M$11&lt;75000-$B$1,'DATA Fuel Flow'!P304,
IF('Fuel calcul'!$M$11&lt;80000-$B$1,'DATA Fuel Flow'!D389,
IF('Fuel calcul'!$M$11&lt;85000-$B$1,'DATA Fuel Flow'!P389,
"Trop chargé"
))))))))))</f>
        <v>652</v>
      </c>
      <c r="D49" s="69">
        <f ca="1">IF('Fuel calcul'!$M$11&lt;40000-$B$1,'DATA Fuel Flow'!E49,
IF('Fuel calcul'!$M$11&lt;45000-$B$1,'DATA Fuel Flow'!Q49,
IF('Fuel calcul'!$M$11&lt;50000-$B$1,'DATA Fuel Flow'!E134,
IF('Fuel calcul'!$M$11&lt;55000-$B$1,'DATA Fuel Flow'!Q134,
IF('Fuel calcul'!$M$11&lt;60000-$B$1,'DATA Fuel Flow'!E219,
IF('Fuel calcul'!$M$11&lt;65000-$B$1,'DATA Fuel Flow'!Q219,
IF('Fuel calcul'!$M$11&lt;70000-$B$1,'DATA Fuel Flow'!E304,
IF('Fuel calcul'!$M$11&lt;75000-$B$1,'DATA Fuel Flow'!Q304,
IF('Fuel calcul'!$M$11&lt;80000-$B$1,'DATA Fuel Flow'!E389,
IF('Fuel calcul'!$M$11&lt;85000-$B$1,'DATA Fuel Flow'!Q389,
"Trop chargé"
))))))))))</f>
        <v>632.5</v>
      </c>
      <c r="E49" s="69">
        <f ca="1">IF('Fuel calcul'!$M$11&lt;40000-$B$1,'DATA Fuel Flow'!F49,
IF('Fuel calcul'!$M$11&lt;45000-$B$1,'DATA Fuel Flow'!R49,
IF('Fuel calcul'!$M$11&lt;50000-$B$1,'DATA Fuel Flow'!F134,
IF('Fuel calcul'!$M$11&lt;55000-$B$1,'DATA Fuel Flow'!R134,
IF('Fuel calcul'!$M$11&lt;60000-$B$1,'DATA Fuel Flow'!F219,
IF('Fuel calcul'!$M$11&lt;65000-$B$1,'DATA Fuel Flow'!R219,
IF('Fuel calcul'!$M$11&lt;70000-$B$1,'DATA Fuel Flow'!F304,
IF('Fuel calcul'!$M$11&lt;75000-$B$1,'DATA Fuel Flow'!R304,
IF('Fuel calcul'!$M$11&lt;80000-$B$1,'DATA Fuel Flow'!F389,
IF('Fuel calcul'!$M$11&lt;85000-$B$1,'DATA Fuel Flow'!R389,
"Trop chargé"
))))))))))</f>
        <v>615.1</v>
      </c>
      <c r="F49" s="69">
        <f ca="1">IF('Fuel calcul'!$M$11&lt;40000-$B$1,'DATA Fuel Flow'!G49,
IF('Fuel calcul'!$M$11&lt;45000-$B$1,'DATA Fuel Flow'!S49,
IF('Fuel calcul'!$M$11&lt;50000-$B$1,'DATA Fuel Flow'!G134,
IF('Fuel calcul'!$M$11&lt;55000-$B$1,'DATA Fuel Flow'!S134,
IF('Fuel calcul'!$M$11&lt;60000-$B$1,'DATA Fuel Flow'!G219,
IF('Fuel calcul'!$M$11&lt;65000-$B$1,'DATA Fuel Flow'!S219,
IF('Fuel calcul'!$M$11&lt;70000-$B$1,'DATA Fuel Flow'!G304,
IF('Fuel calcul'!$M$11&lt;75000-$B$1,'DATA Fuel Flow'!S304,
IF('Fuel calcul'!$M$11&lt;80000-$B$1,'DATA Fuel Flow'!G389,
IF('Fuel calcul'!$M$11&lt;85000-$B$1,'DATA Fuel Flow'!S389,
"Trop chargé"
))))))))))</f>
        <v>560.6</v>
      </c>
      <c r="G49" s="69">
        <f ca="1">IF('Fuel calcul'!$M$11&lt;40000-$B$1,'DATA Fuel Flow'!H49,
IF('Fuel calcul'!$M$11&lt;45000-$B$1,'DATA Fuel Flow'!T49,
IF('Fuel calcul'!$M$11&lt;50000-$B$1,'DATA Fuel Flow'!H134,
IF('Fuel calcul'!$M$11&lt;55000-$B$1,'DATA Fuel Flow'!T134,
IF('Fuel calcul'!$M$11&lt;60000-$B$1,'DATA Fuel Flow'!H219,
IF('Fuel calcul'!$M$11&lt;65000-$B$1,'DATA Fuel Flow'!T219,
IF('Fuel calcul'!$M$11&lt;70000-$B$1,'DATA Fuel Flow'!H304,
IF('Fuel calcul'!$M$11&lt;75000-$B$1,'DATA Fuel Flow'!T304,
IF('Fuel calcul'!$M$11&lt;80000-$B$1,'DATA Fuel Flow'!H389,
IF('Fuel calcul'!$M$11&lt;85000-$B$1,'DATA Fuel Flow'!T389,
"Trop chargé"
))))))))))</f>
        <v>574.5</v>
      </c>
      <c r="H49" s="69">
        <f ca="1">IF('Fuel calcul'!$M$11&lt;40000-$B$1,'DATA Fuel Flow'!I49,
IF('Fuel calcul'!$M$11&lt;45000-$B$1,'DATA Fuel Flow'!U49,
IF('Fuel calcul'!$M$11&lt;50000-$B$1,'DATA Fuel Flow'!I134,
IF('Fuel calcul'!$M$11&lt;55000-$B$1,'DATA Fuel Flow'!U134,
IF('Fuel calcul'!$M$11&lt;60000-$B$1,'DATA Fuel Flow'!I219,
IF('Fuel calcul'!$M$11&lt;65000-$B$1,'DATA Fuel Flow'!U219,
IF('Fuel calcul'!$M$11&lt;70000-$B$1,'DATA Fuel Flow'!I304,
IF('Fuel calcul'!$M$11&lt;75000-$B$1,'DATA Fuel Flow'!U304,
IF('Fuel calcul'!$M$11&lt;80000-$B$1,'DATA Fuel Flow'!I389,
IF('Fuel calcul'!$M$11&lt;85000-$B$1,'DATA Fuel Flow'!U389,
"Trop chargé"
))))))))))</f>
        <v>570.6</v>
      </c>
      <c r="I49" s="69">
        <f ca="1">IF('Fuel calcul'!$M$11&lt;40000-$B$1,'DATA Fuel Flow'!J49,
IF('Fuel calcul'!$M$11&lt;45000-$B$1,'DATA Fuel Flow'!V49,
IF('Fuel calcul'!$M$11&lt;50000-$B$1,'DATA Fuel Flow'!J134,
IF('Fuel calcul'!$M$11&lt;55000-$B$1,'DATA Fuel Flow'!V134,
IF('Fuel calcul'!$M$11&lt;60000-$B$1,'DATA Fuel Flow'!J219,
IF('Fuel calcul'!$M$11&lt;65000-$B$1,'DATA Fuel Flow'!V219,
IF('Fuel calcul'!$M$11&lt;70000-$B$1,'DATA Fuel Flow'!J304,
IF('Fuel calcul'!$M$11&lt;75000-$B$1,'DATA Fuel Flow'!V304,
IF('Fuel calcul'!$M$11&lt;80000-$B$1,'DATA Fuel Flow'!J389,
IF('Fuel calcul'!$M$11&lt;85000-$B$1,'DATA Fuel Flow'!V389,
"Trop chargé"
))))))))))</f>
        <v>563.70000000000005</v>
      </c>
      <c r="J49" s="69">
        <f ca="1">IF('Fuel calcul'!$M$11&lt;40000-$B$1,'DATA Fuel Flow'!K49,
IF('Fuel calcul'!$M$11&lt;45000-$B$1,'DATA Fuel Flow'!W49,
IF('Fuel calcul'!$M$11&lt;50000-$B$1,'DATA Fuel Flow'!K134,
IF('Fuel calcul'!$M$11&lt;55000-$B$1,'DATA Fuel Flow'!W134,
IF('Fuel calcul'!$M$11&lt;60000-$B$1,'DATA Fuel Flow'!K219,
IF('Fuel calcul'!$M$11&lt;65000-$B$1,'DATA Fuel Flow'!W219,
IF('Fuel calcul'!$M$11&lt;70000-$B$1,'DATA Fuel Flow'!K304,
IF('Fuel calcul'!$M$11&lt;75000-$B$1,'DATA Fuel Flow'!W304,
IF('Fuel calcul'!$M$11&lt;80000-$B$1,'DATA Fuel Flow'!K389,
IF('Fuel calcul'!$M$11&lt;85000-$B$1,'DATA Fuel Flow'!W389,
"Trop chargé"
))))))))))</f>
        <v>554.9</v>
      </c>
      <c r="K49" s="70">
        <f ca="1">IF('Fuel calcul'!$M$11&lt;40000-$B$1,'DATA Fuel Flow'!L49,
IF('Fuel calcul'!$M$11&lt;45000-$B$1,'DATA Fuel Flow'!X49,
IF('Fuel calcul'!$M$11&lt;50000-$B$1,'DATA Fuel Flow'!L134,
IF('Fuel calcul'!$M$11&lt;55000-$B$1,'DATA Fuel Flow'!X134,
IF('Fuel calcul'!$M$11&lt;60000-$B$1,'DATA Fuel Flow'!L219,
IF('Fuel calcul'!$M$11&lt;65000-$B$1,'DATA Fuel Flow'!X219,
IF('Fuel calcul'!$M$11&lt;70000-$B$1,'DATA Fuel Flow'!L304,
IF('Fuel calcul'!$M$11&lt;75000-$B$1,'DATA Fuel Flow'!X304,
IF('Fuel calcul'!$M$11&lt;80000-$B$1,'DATA Fuel Flow'!L389,
IF('Fuel calcul'!$M$11&lt;85000-$B$1,'DATA Fuel Flow'!X389,
"Trop chargé"))))))))))</f>
        <v>540.20000000000005</v>
      </c>
    </row>
    <row r="50" spans="1:11" ht="15.5" x14ac:dyDescent="0.35">
      <c r="A50" s="85">
        <v>25000</v>
      </c>
      <c r="B50" s="71">
        <v>360</v>
      </c>
      <c r="C50" s="72">
        <f ca="1">IF('Fuel calcul'!$M$11&lt;40000-$B$1,'DATA Fuel Flow'!D50,
IF('Fuel calcul'!$M$11&lt;45000-$B$1,'DATA Fuel Flow'!P50,
IF('Fuel calcul'!$M$11&lt;50000-$B$1,'DATA Fuel Flow'!D135,
IF('Fuel calcul'!$M$11&lt;55000-$B$1,'DATA Fuel Flow'!P135,
IF('Fuel calcul'!$M$11&lt;60000-$B$1,'DATA Fuel Flow'!D220,
IF('Fuel calcul'!$M$11&lt;65000-$B$1,'DATA Fuel Flow'!P220,
IF('Fuel calcul'!$M$11&lt;70000-$B$1,'DATA Fuel Flow'!D305,
IF('Fuel calcul'!$M$11&lt;75000-$B$1,'DATA Fuel Flow'!P305,
IF('Fuel calcul'!$M$11&lt;80000-$B$1,'DATA Fuel Flow'!D390,
IF('Fuel calcul'!$M$11&lt;85000-$B$1,'DATA Fuel Flow'!P390,
"Trop chargé"
))))))))))</f>
        <v>10119</v>
      </c>
      <c r="D50" s="72">
        <f ca="1">IF('Fuel calcul'!$M$11&lt;40000-$B$1,'DATA Fuel Flow'!E50,
IF('Fuel calcul'!$M$11&lt;45000-$B$1,'DATA Fuel Flow'!Q50,
IF('Fuel calcul'!$M$11&lt;50000-$B$1,'DATA Fuel Flow'!E135,
IF('Fuel calcul'!$M$11&lt;55000-$B$1,'DATA Fuel Flow'!Q135,
IF('Fuel calcul'!$M$11&lt;60000-$B$1,'DATA Fuel Flow'!E220,
IF('Fuel calcul'!$M$11&lt;65000-$B$1,'DATA Fuel Flow'!Q220,
IF('Fuel calcul'!$M$11&lt;70000-$B$1,'DATA Fuel Flow'!E305,
IF('Fuel calcul'!$M$11&lt;75000-$B$1,'DATA Fuel Flow'!Q305,
IF('Fuel calcul'!$M$11&lt;80000-$B$1,'DATA Fuel Flow'!E390,
IF('Fuel calcul'!$M$11&lt;85000-$B$1,'DATA Fuel Flow'!Q390,
"Trop chargé"
))))))))))</f>
        <v>10449</v>
      </c>
      <c r="E50" s="72">
        <f ca="1">IF('Fuel calcul'!$M$11&lt;40000-$B$1,'DATA Fuel Flow'!F50,
IF('Fuel calcul'!$M$11&lt;45000-$B$1,'DATA Fuel Flow'!R50,
IF('Fuel calcul'!$M$11&lt;50000-$B$1,'DATA Fuel Flow'!F135,
IF('Fuel calcul'!$M$11&lt;55000-$B$1,'DATA Fuel Flow'!R135,
IF('Fuel calcul'!$M$11&lt;60000-$B$1,'DATA Fuel Flow'!F220,
IF('Fuel calcul'!$M$11&lt;65000-$B$1,'DATA Fuel Flow'!R220,
IF('Fuel calcul'!$M$11&lt;70000-$B$1,'DATA Fuel Flow'!F305,
IF('Fuel calcul'!$M$11&lt;75000-$B$1,'DATA Fuel Flow'!R305,
IF('Fuel calcul'!$M$11&lt;80000-$B$1,'DATA Fuel Flow'!F390,
IF('Fuel calcul'!$M$11&lt;85000-$B$1,'DATA Fuel Flow'!R390,
"Trop chargé"
))))))))))</f>
        <v>10883</v>
      </c>
      <c r="F50" s="72">
        <f ca="1">IF('Fuel calcul'!$M$11&lt;40000-$B$1,'DATA Fuel Flow'!G50,
IF('Fuel calcul'!$M$11&lt;45000-$B$1,'DATA Fuel Flow'!S50,
IF('Fuel calcul'!$M$11&lt;50000-$B$1,'DATA Fuel Flow'!G135,
IF('Fuel calcul'!$M$11&lt;55000-$B$1,'DATA Fuel Flow'!S135,
IF('Fuel calcul'!$M$11&lt;60000-$B$1,'DATA Fuel Flow'!G220,
IF('Fuel calcul'!$M$11&lt;65000-$B$1,'DATA Fuel Flow'!S220,
IF('Fuel calcul'!$M$11&lt;70000-$B$1,'DATA Fuel Flow'!G305,
IF('Fuel calcul'!$M$11&lt;75000-$B$1,'DATA Fuel Flow'!S305,
IF('Fuel calcul'!$M$11&lt;80000-$B$1,'DATA Fuel Flow'!G390,
IF('Fuel calcul'!$M$11&lt;85000-$B$1,'DATA Fuel Flow'!S390,
"Trop chargé"
))))))))))</f>
        <v>11274</v>
      </c>
      <c r="G50" s="72">
        <f ca="1">IF('Fuel calcul'!$M$11&lt;40000-$B$1,'DATA Fuel Flow'!H50,
IF('Fuel calcul'!$M$11&lt;45000-$B$1,'DATA Fuel Flow'!T50,
IF('Fuel calcul'!$M$11&lt;50000-$B$1,'DATA Fuel Flow'!H135,
IF('Fuel calcul'!$M$11&lt;55000-$B$1,'DATA Fuel Flow'!T135,
IF('Fuel calcul'!$M$11&lt;60000-$B$1,'DATA Fuel Flow'!H220,
IF('Fuel calcul'!$M$11&lt;65000-$B$1,'DATA Fuel Flow'!T220,
IF('Fuel calcul'!$M$11&lt;70000-$B$1,'DATA Fuel Flow'!H305,
IF('Fuel calcul'!$M$11&lt;75000-$B$1,'DATA Fuel Flow'!T305,
IF('Fuel calcul'!$M$11&lt;80000-$B$1,'DATA Fuel Flow'!H390,
IF('Fuel calcul'!$M$11&lt;85000-$B$1,'DATA Fuel Flow'!T390,
"Trop chargé"
))))))))))</f>
        <v>11865</v>
      </c>
      <c r="H50" s="72">
        <f ca="1">IF('Fuel calcul'!$M$11&lt;40000-$B$1,'DATA Fuel Flow'!I50,
IF('Fuel calcul'!$M$11&lt;45000-$B$1,'DATA Fuel Flow'!U50,
IF('Fuel calcul'!$M$11&lt;50000-$B$1,'DATA Fuel Flow'!I135,
IF('Fuel calcul'!$M$11&lt;55000-$B$1,'DATA Fuel Flow'!U135,
IF('Fuel calcul'!$M$11&lt;60000-$B$1,'DATA Fuel Flow'!I220,
IF('Fuel calcul'!$M$11&lt;65000-$B$1,'DATA Fuel Flow'!U220,
IF('Fuel calcul'!$M$11&lt;70000-$B$1,'DATA Fuel Flow'!I305,
IF('Fuel calcul'!$M$11&lt;75000-$B$1,'DATA Fuel Flow'!U305,
IF('Fuel calcul'!$M$11&lt;80000-$B$1,'DATA Fuel Flow'!I390,
IF('Fuel calcul'!$M$11&lt;85000-$B$1,'DATA Fuel Flow'!U390,
"Trop chargé"
))))))))))</f>
        <v>12056</v>
      </c>
      <c r="I50" s="72">
        <f ca="1">IF('Fuel calcul'!$M$11&lt;40000-$B$1,'DATA Fuel Flow'!J50,
IF('Fuel calcul'!$M$11&lt;45000-$B$1,'DATA Fuel Flow'!V50,
IF('Fuel calcul'!$M$11&lt;50000-$B$1,'DATA Fuel Flow'!J135,
IF('Fuel calcul'!$M$11&lt;55000-$B$1,'DATA Fuel Flow'!V135,
IF('Fuel calcul'!$M$11&lt;60000-$B$1,'DATA Fuel Flow'!J220,
IF('Fuel calcul'!$M$11&lt;65000-$B$1,'DATA Fuel Flow'!V220,
IF('Fuel calcul'!$M$11&lt;70000-$B$1,'DATA Fuel Flow'!J305,
IF('Fuel calcul'!$M$11&lt;75000-$B$1,'DATA Fuel Flow'!V305,
IF('Fuel calcul'!$M$11&lt;80000-$B$1,'DATA Fuel Flow'!J390,
IF('Fuel calcul'!$M$11&lt;85000-$B$1,'DATA Fuel Flow'!V390,
"Trop chargé"
))))))))))</f>
        <v>12447</v>
      </c>
      <c r="J50" s="72">
        <f ca="1">IF('Fuel calcul'!$M$11&lt;40000-$B$1,'DATA Fuel Flow'!K50,
IF('Fuel calcul'!$M$11&lt;45000-$B$1,'DATA Fuel Flow'!W50,
IF('Fuel calcul'!$M$11&lt;50000-$B$1,'DATA Fuel Flow'!K135,
IF('Fuel calcul'!$M$11&lt;55000-$B$1,'DATA Fuel Flow'!W135,
IF('Fuel calcul'!$M$11&lt;60000-$B$1,'DATA Fuel Flow'!K220,
IF('Fuel calcul'!$M$11&lt;65000-$B$1,'DATA Fuel Flow'!W220,
IF('Fuel calcul'!$M$11&lt;70000-$B$1,'DATA Fuel Flow'!K305,
IF('Fuel calcul'!$M$11&lt;75000-$B$1,'DATA Fuel Flow'!W305,
IF('Fuel calcul'!$M$11&lt;80000-$B$1,'DATA Fuel Flow'!K390,
IF('Fuel calcul'!$M$11&lt;85000-$B$1,'DATA Fuel Flow'!W390,
"Trop chargé"
))))))))))</f>
        <v>12838</v>
      </c>
      <c r="K50" s="73">
        <f ca="1">IF('Fuel calcul'!$M$11&lt;40000-$B$1,'DATA Fuel Flow'!L50,
IF('Fuel calcul'!$M$11&lt;45000-$B$1,'DATA Fuel Flow'!X50,
IF('Fuel calcul'!$M$11&lt;50000-$B$1,'DATA Fuel Flow'!L135,
IF('Fuel calcul'!$M$11&lt;55000-$B$1,'DATA Fuel Flow'!X135,
IF('Fuel calcul'!$M$11&lt;60000-$B$1,'DATA Fuel Flow'!L220,
IF('Fuel calcul'!$M$11&lt;65000-$B$1,'DATA Fuel Flow'!X220,
IF('Fuel calcul'!$M$11&lt;70000-$B$1,'DATA Fuel Flow'!L305,
IF('Fuel calcul'!$M$11&lt;75000-$B$1,'DATA Fuel Flow'!X305,
IF('Fuel calcul'!$M$11&lt;80000-$B$1,'DATA Fuel Flow'!L390,
IF('Fuel calcul'!$M$11&lt;85000-$B$1,'DATA Fuel Flow'!X390,
"Trop chargé"
))))))))))</f>
        <v>13229</v>
      </c>
    </row>
    <row r="51" spans="1:11" ht="15.5" x14ac:dyDescent="0.35">
      <c r="A51" s="86">
        <v>25000</v>
      </c>
      <c r="B51" s="74">
        <v>400</v>
      </c>
      <c r="C51" s="75">
        <f ca="1">IF('Fuel calcul'!$M$11&lt;40000-$B$1,'DATA Fuel Flow'!D51,
IF('Fuel calcul'!$M$11&lt;45000-$B$1,'DATA Fuel Flow'!P51,
IF('Fuel calcul'!$M$11&lt;50000-$B$1,'DATA Fuel Flow'!D136,
IF('Fuel calcul'!$M$11&lt;55000-$B$1,'DATA Fuel Flow'!P136,
IF('Fuel calcul'!$M$11&lt;60000-$B$1,'DATA Fuel Flow'!D221,
IF('Fuel calcul'!$M$11&lt;65000-$B$1,'DATA Fuel Flow'!P221,
IF('Fuel calcul'!$M$11&lt;70000-$B$1,'DATA Fuel Flow'!D306,
IF('Fuel calcul'!$M$11&lt;75000-$B$1,'DATA Fuel Flow'!P306,
IF('Fuel calcul'!$M$11&lt;80000-$B$1,'DATA Fuel Flow'!D391,
IF('Fuel calcul'!$M$11&lt;85000-$B$1,'DATA Fuel Flow'!P391,
"Trop chargé"
))))))))))</f>
        <v>7963</v>
      </c>
      <c r="D51" s="75">
        <f ca="1">IF('Fuel calcul'!$M$11&lt;40000-$B$1,'DATA Fuel Flow'!E51,
IF('Fuel calcul'!$M$11&lt;45000-$B$1,'DATA Fuel Flow'!Q51,
IF('Fuel calcul'!$M$11&lt;50000-$B$1,'DATA Fuel Flow'!E136,
IF('Fuel calcul'!$M$11&lt;55000-$B$1,'DATA Fuel Flow'!Q136,
IF('Fuel calcul'!$M$11&lt;60000-$B$1,'DATA Fuel Flow'!E221,
IF('Fuel calcul'!$M$11&lt;65000-$B$1,'DATA Fuel Flow'!Q221,
IF('Fuel calcul'!$M$11&lt;70000-$B$1,'DATA Fuel Flow'!E306,
IF('Fuel calcul'!$M$11&lt;75000-$B$1,'DATA Fuel Flow'!Q306,
IF('Fuel calcul'!$M$11&lt;80000-$B$1,'DATA Fuel Flow'!E391,
IF('Fuel calcul'!$M$11&lt;85000-$B$1,'DATA Fuel Flow'!Q391,
"Trop chargé"
))))))))))</f>
        <v>8388</v>
      </c>
      <c r="E51" s="75">
        <f ca="1">IF('Fuel calcul'!$M$11&lt;40000-$B$1,'DATA Fuel Flow'!F51,
IF('Fuel calcul'!$M$11&lt;45000-$B$1,'DATA Fuel Flow'!R51,
IF('Fuel calcul'!$M$11&lt;50000-$B$1,'DATA Fuel Flow'!F136,
IF('Fuel calcul'!$M$11&lt;55000-$B$1,'DATA Fuel Flow'!R136,
IF('Fuel calcul'!$M$11&lt;60000-$B$1,'DATA Fuel Flow'!F221,
IF('Fuel calcul'!$M$11&lt;65000-$B$1,'DATA Fuel Flow'!R221,
IF('Fuel calcul'!$M$11&lt;70000-$B$1,'DATA Fuel Flow'!F306,
IF('Fuel calcul'!$M$11&lt;75000-$B$1,'DATA Fuel Flow'!R306,
IF('Fuel calcul'!$M$11&lt;80000-$B$1,'DATA Fuel Flow'!F391,
IF('Fuel calcul'!$M$11&lt;85000-$B$1,'DATA Fuel Flow'!R391,
"Trop chargé"
))))))))))</f>
        <v>8815</v>
      </c>
      <c r="F51" s="75">
        <f ca="1">IF('Fuel calcul'!$M$11&lt;40000-$B$1,'DATA Fuel Flow'!G51,
IF('Fuel calcul'!$M$11&lt;45000-$B$1,'DATA Fuel Flow'!S51,
IF('Fuel calcul'!$M$11&lt;50000-$B$1,'DATA Fuel Flow'!G136,
IF('Fuel calcul'!$M$11&lt;55000-$B$1,'DATA Fuel Flow'!S136,
IF('Fuel calcul'!$M$11&lt;60000-$B$1,'DATA Fuel Flow'!G221,
IF('Fuel calcul'!$M$11&lt;65000-$B$1,'DATA Fuel Flow'!S221,
IF('Fuel calcul'!$M$11&lt;70000-$B$1,'DATA Fuel Flow'!G306,
IF('Fuel calcul'!$M$11&lt;75000-$B$1,'DATA Fuel Flow'!S306,
IF('Fuel calcul'!$M$11&lt;80000-$B$1,'DATA Fuel Flow'!G391,
IF('Fuel calcul'!$M$11&lt;85000-$B$1,'DATA Fuel Flow'!S391,
"Trop chargé"
))))))))))</f>
        <v>9242</v>
      </c>
      <c r="G51" s="75">
        <f ca="1">IF('Fuel calcul'!$M$11&lt;40000-$B$1,'DATA Fuel Flow'!H51,
IF('Fuel calcul'!$M$11&lt;45000-$B$1,'DATA Fuel Flow'!T51,
IF('Fuel calcul'!$M$11&lt;50000-$B$1,'DATA Fuel Flow'!H136,
IF('Fuel calcul'!$M$11&lt;55000-$B$1,'DATA Fuel Flow'!T136,
IF('Fuel calcul'!$M$11&lt;60000-$B$1,'DATA Fuel Flow'!H221,
IF('Fuel calcul'!$M$11&lt;65000-$B$1,'DATA Fuel Flow'!T221,
IF('Fuel calcul'!$M$11&lt;70000-$B$1,'DATA Fuel Flow'!H306,
IF('Fuel calcul'!$M$11&lt;75000-$B$1,'DATA Fuel Flow'!T306,
IF('Fuel calcul'!$M$11&lt;80000-$B$1,'DATA Fuel Flow'!H391,
IF('Fuel calcul'!$M$11&lt;85000-$B$1,'DATA Fuel Flow'!T391,
"Trop chargé"
))))))))))</f>
        <v>9733</v>
      </c>
      <c r="H51" s="75">
        <f ca="1">IF('Fuel calcul'!$M$11&lt;40000-$B$1,'DATA Fuel Flow'!I51,
IF('Fuel calcul'!$M$11&lt;45000-$B$1,'DATA Fuel Flow'!U51,
IF('Fuel calcul'!$M$11&lt;50000-$B$1,'DATA Fuel Flow'!I136,
IF('Fuel calcul'!$M$11&lt;55000-$B$1,'DATA Fuel Flow'!U136,
IF('Fuel calcul'!$M$11&lt;60000-$B$1,'DATA Fuel Flow'!I221,
IF('Fuel calcul'!$M$11&lt;65000-$B$1,'DATA Fuel Flow'!U221,
IF('Fuel calcul'!$M$11&lt;70000-$B$1,'DATA Fuel Flow'!I306,
IF('Fuel calcul'!$M$11&lt;75000-$B$1,'DATA Fuel Flow'!U306,
IF('Fuel calcul'!$M$11&lt;80000-$B$1,'DATA Fuel Flow'!I391,
IF('Fuel calcul'!$M$11&lt;85000-$B$1,'DATA Fuel Flow'!U391,
"Trop chargé"
))))))))))</f>
        <v>10225</v>
      </c>
      <c r="I51" s="75">
        <f ca="1">IF('Fuel calcul'!$M$11&lt;40000-$B$1,'DATA Fuel Flow'!J51,
IF('Fuel calcul'!$M$11&lt;45000-$B$1,'DATA Fuel Flow'!V51,
IF('Fuel calcul'!$M$11&lt;50000-$B$1,'DATA Fuel Flow'!J136,
IF('Fuel calcul'!$M$11&lt;55000-$B$1,'DATA Fuel Flow'!V136,
IF('Fuel calcul'!$M$11&lt;60000-$B$1,'DATA Fuel Flow'!J221,
IF('Fuel calcul'!$M$11&lt;65000-$B$1,'DATA Fuel Flow'!V221,
IF('Fuel calcul'!$M$11&lt;70000-$B$1,'DATA Fuel Flow'!J306,
IF('Fuel calcul'!$M$11&lt;75000-$B$1,'DATA Fuel Flow'!V306,
IF('Fuel calcul'!$M$11&lt;80000-$B$1,'DATA Fuel Flow'!J391,
IF('Fuel calcul'!$M$11&lt;85000-$B$1,'DATA Fuel Flow'!V391,
"Trop chargé"
))))))))))</f>
        <v>10718</v>
      </c>
      <c r="J51" s="75">
        <f ca="1">IF('Fuel calcul'!$M$11&lt;40000-$B$1,'DATA Fuel Flow'!K51,
IF('Fuel calcul'!$M$11&lt;45000-$B$1,'DATA Fuel Flow'!W51,
IF('Fuel calcul'!$M$11&lt;50000-$B$1,'DATA Fuel Flow'!K136,
IF('Fuel calcul'!$M$11&lt;55000-$B$1,'DATA Fuel Flow'!W136,
IF('Fuel calcul'!$M$11&lt;60000-$B$1,'DATA Fuel Flow'!K221,
IF('Fuel calcul'!$M$11&lt;65000-$B$1,'DATA Fuel Flow'!W221,
IF('Fuel calcul'!$M$11&lt;70000-$B$1,'DATA Fuel Flow'!K306,
IF('Fuel calcul'!$M$11&lt;75000-$B$1,'DATA Fuel Flow'!W306,
IF('Fuel calcul'!$M$11&lt;80000-$B$1,'DATA Fuel Flow'!K391,
IF('Fuel calcul'!$M$11&lt;85000-$B$1,'DATA Fuel Flow'!W391,
"Trop chargé"
))))))))))</f>
        <v>11243</v>
      </c>
      <c r="K51" s="76">
        <f ca="1">IF('Fuel calcul'!$M$11&lt;40000-$B$1,'DATA Fuel Flow'!L51,
IF('Fuel calcul'!$M$11&lt;45000-$B$1,'DATA Fuel Flow'!X51,
IF('Fuel calcul'!$M$11&lt;50000-$B$1,'DATA Fuel Flow'!L136,
IF('Fuel calcul'!$M$11&lt;55000-$B$1,'DATA Fuel Flow'!X136,
IF('Fuel calcul'!$M$11&lt;60000-$B$1,'DATA Fuel Flow'!L221,
IF('Fuel calcul'!$M$11&lt;65000-$B$1,'DATA Fuel Flow'!X221,
IF('Fuel calcul'!$M$11&lt;70000-$B$1,'DATA Fuel Flow'!L306,
IF('Fuel calcul'!$M$11&lt;75000-$B$1,'DATA Fuel Flow'!X306,
IF('Fuel calcul'!$M$11&lt;80000-$B$1,'DATA Fuel Flow'!L391,
IF('Fuel calcul'!$M$11&lt;85000-$B$1,'DATA Fuel Flow'!X391,
"Trop chargé"
))))))))))</f>
        <v>11768</v>
      </c>
    </row>
    <row r="52" spans="1:11" ht="15.5" x14ac:dyDescent="0.35">
      <c r="A52" s="86">
        <v>25000</v>
      </c>
      <c r="B52" s="74">
        <v>440</v>
      </c>
      <c r="C52" s="75">
        <f ca="1">IF('Fuel calcul'!$M$11&lt;40000-$B$1,'DATA Fuel Flow'!D52,
IF('Fuel calcul'!$M$11&lt;45000-$B$1,'DATA Fuel Flow'!P52,
IF('Fuel calcul'!$M$11&lt;50000-$B$1,'DATA Fuel Flow'!D137,
IF('Fuel calcul'!$M$11&lt;55000-$B$1,'DATA Fuel Flow'!P137,
IF('Fuel calcul'!$M$11&lt;60000-$B$1,'DATA Fuel Flow'!D222,
IF('Fuel calcul'!$M$11&lt;65000-$B$1,'DATA Fuel Flow'!P222,
IF('Fuel calcul'!$M$11&lt;70000-$B$1,'DATA Fuel Flow'!D307,
IF('Fuel calcul'!$M$11&lt;75000-$B$1,'DATA Fuel Flow'!P307,
IF('Fuel calcul'!$M$11&lt;80000-$B$1,'DATA Fuel Flow'!D392,
IF('Fuel calcul'!$M$11&lt;85000-$B$1,'DATA Fuel Flow'!P392,
"Trop chargé"
))))))))))</f>
        <v>7508</v>
      </c>
      <c r="D52" s="77">
        <f ca="1">IF('Fuel calcul'!$M$11&lt;40000-$B$1,'DATA Fuel Flow'!E52,
IF('Fuel calcul'!$M$11&lt;45000-$B$1,'DATA Fuel Flow'!Q52,
IF('Fuel calcul'!$M$11&lt;50000-$B$1,'DATA Fuel Flow'!E137,
IF('Fuel calcul'!$M$11&lt;55000-$B$1,'DATA Fuel Flow'!Q137,
IF('Fuel calcul'!$M$11&lt;60000-$B$1,'DATA Fuel Flow'!E222,
IF('Fuel calcul'!$M$11&lt;65000-$B$1,'DATA Fuel Flow'!Q222,
IF('Fuel calcul'!$M$11&lt;70000-$B$1,'DATA Fuel Flow'!E307,
IF('Fuel calcul'!$M$11&lt;75000-$B$1,'DATA Fuel Flow'!Q307,
IF('Fuel calcul'!$M$11&lt;80000-$B$1,'DATA Fuel Flow'!E392,
IF('Fuel calcul'!$M$11&lt;85000-$B$1,'DATA Fuel Flow'!Q392,
"Trop chargé"
))))))))))</f>
        <v>8026</v>
      </c>
      <c r="E52" s="75">
        <f ca="1">IF('Fuel calcul'!$M$11&lt;40000-$B$1,'DATA Fuel Flow'!F52,
IF('Fuel calcul'!$M$11&lt;45000-$B$1,'DATA Fuel Flow'!R52,
IF('Fuel calcul'!$M$11&lt;50000-$B$1,'DATA Fuel Flow'!F137,
IF('Fuel calcul'!$M$11&lt;55000-$B$1,'DATA Fuel Flow'!R137,
IF('Fuel calcul'!$M$11&lt;60000-$B$1,'DATA Fuel Flow'!F222,
IF('Fuel calcul'!$M$11&lt;65000-$B$1,'DATA Fuel Flow'!R222,
IF('Fuel calcul'!$M$11&lt;70000-$B$1,'DATA Fuel Flow'!F307,
IF('Fuel calcul'!$M$11&lt;75000-$B$1,'DATA Fuel Flow'!R307,
IF('Fuel calcul'!$M$11&lt;80000-$B$1,'DATA Fuel Flow'!F392,
IF('Fuel calcul'!$M$11&lt;85000-$B$1,'DATA Fuel Flow'!R392,
"Trop chargé"
))))))))))</f>
        <v>8564</v>
      </c>
      <c r="F52" s="75">
        <f ca="1">IF('Fuel calcul'!$M$11&lt;40000-$B$1,'DATA Fuel Flow'!G52,
IF('Fuel calcul'!$M$11&lt;45000-$B$1,'DATA Fuel Flow'!S52,
IF('Fuel calcul'!$M$11&lt;50000-$B$1,'DATA Fuel Flow'!G137,
IF('Fuel calcul'!$M$11&lt;55000-$B$1,'DATA Fuel Flow'!S137,
IF('Fuel calcul'!$M$11&lt;60000-$B$1,'DATA Fuel Flow'!G222,
IF('Fuel calcul'!$M$11&lt;65000-$B$1,'DATA Fuel Flow'!S222,
IF('Fuel calcul'!$M$11&lt;70000-$B$1,'DATA Fuel Flow'!G307,
IF('Fuel calcul'!$M$11&lt;75000-$B$1,'DATA Fuel Flow'!S307,
IF('Fuel calcul'!$M$11&lt;80000-$B$1,'DATA Fuel Flow'!G392,
IF('Fuel calcul'!$M$11&lt;85000-$B$1,'DATA Fuel Flow'!S392,
"Trop chargé"
))))))))))</f>
        <v>9111</v>
      </c>
      <c r="G52" s="75">
        <f ca="1">IF('Fuel calcul'!$M$11&lt;40000-$B$1,'DATA Fuel Flow'!H52,
IF('Fuel calcul'!$M$11&lt;45000-$B$1,'DATA Fuel Flow'!T52,
IF('Fuel calcul'!$M$11&lt;50000-$B$1,'DATA Fuel Flow'!H137,
IF('Fuel calcul'!$M$11&lt;55000-$B$1,'DATA Fuel Flow'!T137,
IF('Fuel calcul'!$M$11&lt;60000-$B$1,'DATA Fuel Flow'!H222,
IF('Fuel calcul'!$M$11&lt;65000-$B$1,'DATA Fuel Flow'!T222,
IF('Fuel calcul'!$M$11&lt;70000-$B$1,'DATA Fuel Flow'!H307,
IF('Fuel calcul'!$M$11&lt;75000-$B$1,'DATA Fuel Flow'!T307,
IF('Fuel calcul'!$M$11&lt;80000-$B$1,'DATA Fuel Flow'!H392,
IF('Fuel calcul'!$M$11&lt;85000-$B$1,'DATA Fuel Flow'!T392,
"Trop chargé"
))))))))))</f>
        <v>9683</v>
      </c>
      <c r="H52" s="75">
        <f ca="1">IF('Fuel calcul'!$M$11&lt;40000-$B$1,'DATA Fuel Flow'!I52,
IF('Fuel calcul'!$M$11&lt;45000-$B$1,'DATA Fuel Flow'!U52,
IF('Fuel calcul'!$M$11&lt;50000-$B$1,'DATA Fuel Flow'!I137,
IF('Fuel calcul'!$M$11&lt;55000-$B$1,'DATA Fuel Flow'!U137,
IF('Fuel calcul'!$M$11&lt;60000-$B$1,'DATA Fuel Flow'!I222,
IF('Fuel calcul'!$M$11&lt;65000-$B$1,'DATA Fuel Flow'!U222,
IF('Fuel calcul'!$M$11&lt;70000-$B$1,'DATA Fuel Flow'!I307,
IF('Fuel calcul'!$M$11&lt;75000-$B$1,'DATA Fuel Flow'!U307,
IF('Fuel calcul'!$M$11&lt;80000-$B$1,'DATA Fuel Flow'!I392,
IF('Fuel calcul'!$M$11&lt;85000-$B$1,'DATA Fuel Flow'!U392,
"Trop chargé"
))))))))))</f>
        <v>10295</v>
      </c>
      <c r="I52" s="75">
        <f ca="1">IF('Fuel calcul'!$M$11&lt;40000-$B$1,'DATA Fuel Flow'!J52,
IF('Fuel calcul'!$M$11&lt;45000-$B$1,'DATA Fuel Flow'!V52,
IF('Fuel calcul'!$M$11&lt;50000-$B$1,'DATA Fuel Flow'!J137,
IF('Fuel calcul'!$M$11&lt;55000-$B$1,'DATA Fuel Flow'!V137,
IF('Fuel calcul'!$M$11&lt;60000-$B$1,'DATA Fuel Flow'!J222,
IF('Fuel calcul'!$M$11&lt;65000-$B$1,'DATA Fuel Flow'!V222,
IF('Fuel calcul'!$M$11&lt;70000-$B$1,'DATA Fuel Flow'!J307,
IF('Fuel calcul'!$M$11&lt;75000-$B$1,'DATA Fuel Flow'!V307,
IF('Fuel calcul'!$M$11&lt;80000-$B$1,'DATA Fuel Flow'!J392,
IF('Fuel calcul'!$M$11&lt;85000-$B$1,'DATA Fuel Flow'!V392,
"Trop chargé"
))))))))))</f>
        <v>10914</v>
      </c>
      <c r="J52" s="75">
        <f ca="1">IF('Fuel calcul'!$M$11&lt;40000-$B$1,'DATA Fuel Flow'!K52,
IF('Fuel calcul'!$M$11&lt;45000-$B$1,'DATA Fuel Flow'!W52,
IF('Fuel calcul'!$M$11&lt;50000-$B$1,'DATA Fuel Flow'!K137,
IF('Fuel calcul'!$M$11&lt;55000-$B$1,'DATA Fuel Flow'!W137,
IF('Fuel calcul'!$M$11&lt;60000-$B$1,'DATA Fuel Flow'!K222,
IF('Fuel calcul'!$M$11&lt;65000-$B$1,'DATA Fuel Flow'!W222,
IF('Fuel calcul'!$M$11&lt;70000-$B$1,'DATA Fuel Flow'!K307,
IF('Fuel calcul'!$M$11&lt;75000-$B$1,'DATA Fuel Flow'!W307,
IF('Fuel calcul'!$M$11&lt;80000-$B$1,'DATA Fuel Flow'!K392,
IF('Fuel calcul'!$M$11&lt;85000-$B$1,'DATA Fuel Flow'!W392,
"Trop chargé"
))))))))))</f>
        <v>11583</v>
      </c>
      <c r="K52" s="76">
        <f ca="1">IF('Fuel calcul'!$M$11&lt;40000-$B$1,'DATA Fuel Flow'!L52,
IF('Fuel calcul'!$M$11&lt;45000-$B$1,'DATA Fuel Flow'!X52,
IF('Fuel calcul'!$M$11&lt;50000-$B$1,'DATA Fuel Flow'!L137,
IF('Fuel calcul'!$M$11&lt;55000-$B$1,'DATA Fuel Flow'!X137,
IF('Fuel calcul'!$M$11&lt;60000-$B$1,'DATA Fuel Flow'!L222,
IF('Fuel calcul'!$M$11&lt;65000-$B$1,'DATA Fuel Flow'!X222,
IF('Fuel calcul'!$M$11&lt;70000-$B$1,'DATA Fuel Flow'!L307,
IF('Fuel calcul'!$M$11&lt;75000-$B$1,'DATA Fuel Flow'!X307,
IF('Fuel calcul'!$M$11&lt;80000-$B$1,'DATA Fuel Flow'!L392,
IF('Fuel calcul'!$M$11&lt;85000-$B$1,'DATA Fuel Flow'!X392,
"Trop chargé"
))))))))))</f>
        <v>12252</v>
      </c>
    </row>
    <row r="53" spans="1:11" ht="15.5" x14ac:dyDescent="0.35">
      <c r="A53" s="86">
        <v>25000</v>
      </c>
      <c r="B53" s="74">
        <v>480</v>
      </c>
      <c r="C53" s="75">
        <f ca="1">IF('Fuel calcul'!$M$11&lt;40000-$B$1,'DATA Fuel Flow'!D53,
IF('Fuel calcul'!$M$11&lt;45000-$B$1,'DATA Fuel Flow'!P53,
IF('Fuel calcul'!$M$11&lt;50000-$B$1,'DATA Fuel Flow'!D138,
IF('Fuel calcul'!$M$11&lt;55000-$B$1,'DATA Fuel Flow'!P138,
IF('Fuel calcul'!$M$11&lt;60000-$B$1,'DATA Fuel Flow'!D223,
IF('Fuel calcul'!$M$11&lt;65000-$B$1,'DATA Fuel Flow'!P223,
IF('Fuel calcul'!$M$11&lt;70000-$B$1,'DATA Fuel Flow'!D308,
IF('Fuel calcul'!$M$11&lt;75000-$B$1,'DATA Fuel Flow'!P308,
IF('Fuel calcul'!$M$11&lt;80000-$B$1,'DATA Fuel Flow'!D393,
IF('Fuel calcul'!$M$11&lt;85000-$B$1,'DATA Fuel Flow'!P393,
"Trop chargé"
))))))))))</f>
        <v>7577</v>
      </c>
      <c r="D53" s="78">
        <f ca="1">IF('Fuel calcul'!$M$11&lt;40000-$B$1,'DATA Fuel Flow'!E53,
IF('Fuel calcul'!$M$11&lt;45000-$B$1,'DATA Fuel Flow'!Q53,
IF('Fuel calcul'!$M$11&lt;50000-$B$1,'DATA Fuel Flow'!E138,
IF('Fuel calcul'!$M$11&lt;55000-$B$1,'DATA Fuel Flow'!Q138,
IF('Fuel calcul'!$M$11&lt;60000-$B$1,'DATA Fuel Flow'!E223,
IF('Fuel calcul'!$M$11&lt;65000-$B$1,'DATA Fuel Flow'!Q223,
IF('Fuel calcul'!$M$11&lt;70000-$B$1,'DATA Fuel Flow'!E308,
IF('Fuel calcul'!$M$11&lt;75000-$B$1,'DATA Fuel Flow'!Q308,
IF('Fuel calcul'!$M$11&lt;80000-$B$1,'DATA Fuel Flow'!E393,
IF('Fuel calcul'!$M$11&lt;85000-$B$1,'DATA Fuel Flow'!Q393,
"Trop chargé"
))))))))))</f>
        <v>8240</v>
      </c>
      <c r="E53" s="75">
        <f ca="1">IF('Fuel calcul'!$M$11&lt;40000-$B$1,'DATA Fuel Flow'!F53,
IF('Fuel calcul'!$M$11&lt;45000-$B$1,'DATA Fuel Flow'!R53,
IF('Fuel calcul'!$M$11&lt;50000-$B$1,'DATA Fuel Flow'!F138,
IF('Fuel calcul'!$M$11&lt;55000-$B$1,'DATA Fuel Flow'!R138,
IF('Fuel calcul'!$M$11&lt;60000-$B$1,'DATA Fuel Flow'!F223,
IF('Fuel calcul'!$M$11&lt;65000-$B$1,'DATA Fuel Flow'!R223,
IF('Fuel calcul'!$M$11&lt;70000-$B$1,'DATA Fuel Flow'!F308,
IF('Fuel calcul'!$M$11&lt;75000-$B$1,'DATA Fuel Flow'!R308,
IF('Fuel calcul'!$M$11&lt;80000-$B$1,'DATA Fuel Flow'!F393,
IF('Fuel calcul'!$M$11&lt;85000-$B$1,'DATA Fuel Flow'!R393,
"Trop chargé"
))))))))))</f>
        <v>8919</v>
      </c>
      <c r="F53" s="75">
        <f ca="1">IF('Fuel calcul'!$M$11&lt;40000-$B$1,'DATA Fuel Flow'!G53,
IF('Fuel calcul'!$M$11&lt;45000-$B$1,'DATA Fuel Flow'!S53,
IF('Fuel calcul'!$M$11&lt;50000-$B$1,'DATA Fuel Flow'!G138,
IF('Fuel calcul'!$M$11&lt;55000-$B$1,'DATA Fuel Flow'!S138,
IF('Fuel calcul'!$M$11&lt;60000-$B$1,'DATA Fuel Flow'!G223,
IF('Fuel calcul'!$M$11&lt;65000-$B$1,'DATA Fuel Flow'!S223,
IF('Fuel calcul'!$M$11&lt;70000-$B$1,'DATA Fuel Flow'!G308,
IF('Fuel calcul'!$M$11&lt;75000-$B$1,'DATA Fuel Flow'!S308,
IF('Fuel calcul'!$M$11&lt;80000-$B$1,'DATA Fuel Flow'!G393,
IF('Fuel calcul'!$M$11&lt;85000-$B$1,'DATA Fuel Flow'!S393,
"Trop chargé"
))))))))))</f>
        <v>9603</v>
      </c>
      <c r="G53" s="75">
        <f ca="1">IF('Fuel calcul'!$M$11&lt;40000-$B$1,'DATA Fuel Flow'!H53,
IF('Fuel calcul'!$M$11&lt;45000-$B$1,'DATA Fuel Flow'!T53,
IF('Fuel calcul'!$M$11&lt;50000-$B$1,'DATA Fuel Flow'!H138,
IF('Fuel calcul'!$M$11&lt;55000-$B$1,'DATA Fuel Flow'!T138,
IF('Fuel calcul'!$M$11&lt;60000-$B$1,'DATA Fuel Flow'!H223,
IF('Fuel calcul'!$M$11&lt;65000-$B$1,'DATA Fuel Flow'!T223,
IF('Fuel calcul'!$M$11&lt;70000-$B$1,'DATA Fuel Flow'!H308,
IF('Fuel calcul'!$M$11&lt;75000-$B$1,'DATA Fuel Flow'!T308,
IF('Fuel calcul'!$M$11&lt;80000-$B$1,'DATA Fuel Flow'!H393,
IF('Fuel calcul'!$M$11&lt;85000-$B$1,'DATA Fuel Flow'!T393,
"Trop chargé"
))))))))))</f>
        <v>10343</v>
      </c>
      <c r="H53" s="75">
        <f ca="1">IF('Fuel calcul'!$M$11&lt;40000-$B$1,'DATA Fuel Flow'!I53,
IF('Fuel calcul'!$M$11&lt;45000-$B$1,'DATA Fuel Flow'!U53,
IF('Fuel calcul'!$M$11&lt;50000-$B$1,'DATA Fuel Flow'!I138,
IF('Fuel calcul'!$M$11&lt;55000-$B$1,'DATA Fuel Flow'!U138,
IF('Fuel calcul'!$M$11&lt;60000-$B$1,'DATA Fuel Flow'!I223,
IF('Fuel calcul'!$M$11&lt;65000-$B$1,'DATA Fuel Flow'!U223,
IF('Fuel calcul'!$M$11&lt;70000-$B$1,'DATA Fuel Flow'!I308,
IF('Fuel calcul'!$M$11&lt;75000-$B$1,'DATA Fuel Flow'!U308,
IF('Fuel calcul'!$M$11&lt;80000-$B$1,'DATA Fuel Flow'!I393,
IF('Fuel calcul'!$M$11&lt;85000-$B$1,'DATA Fuel Flow'!U393,
"Trop chargé"
))))))))))</f>
        <v>11097</v>
      </c>
      <c r="I53" s="75">
        <f ca="1">IF('Fuel calcul'!$M$11&lt;40000-$B$1,'DATA Fuel Flow'!J53,
IF('Fuel calcul'!$M$11&lt;45000-$B$1,'DATA Fuel Flow'!V53,
IF('Fuel calcul'!$M$11&lt;50000-$B$1,'DATA Fuel Flow'!J138,
IF('Fuel calcul'!$M$11&lt;55000-$B$1,'DATA Fuel Flow'!V138,
IF('Fuel calcul'!$M$11&lt;60000-$B$1,'DATA Fuel Flow'!J223,
IF('Fuel calcul'!$M$11&lt;65000-$B$1,'DATA Fuel Flow'!V223,
IF('Fuel calcul'!$M$11&lt;70000-$B$1,'DATA Fuel Flow'!J308,
IF('Fuel calcul'!$M$11&lt;75000-$B$1,'DATA Fuel Flow'!V308,
IF('Fuel calcul'!$M$11&lt;80000-$B$1,'DATA Fuel Flow'!J393,
IF('Fuel calcul'!$M$11&lt;85000-$B$1,'DATA Fuel Flow'!V393,
"Trop chargé"
))))))))))</f>
        <v>11930</v>
      </c>
      <c r="J53" s="75">
        <f ca="1">IF('Fuel calcul'!$M$11&lt;40000-$B$1,'DATA Fuel Flow'!K53,
IF('Fuel calcul'!$M$11&lt;45000-$B$1,'DATA Fuel Flow'!W53,
IF('Fuel calcul'!$M$11&lt;50000-$B$1,'DATA Fuel Flow'!K138,
IF('Fuel calcul'!$M$11&lt;55000-$B$1,'DATA Fuel Flow'!W138,
IF('Fuel calcul'!$M$11&lt;60000-$B$1,'DATA Fuel Flow'!K223,
IF('Fuel calcul'!$M$11&lt;65000-$B$1,'DATA Fuel Flow'!W223,
IF('Fuel calcul'!$M$11&lt;70000-$B$1,'DATA Fuel Flow'!K308,
IF('Fuel calcul'!$M$11&lt;75000-$B$1,'DATA Fuel Flow'!W308,
IF('Fuel calcul'!$M$11&lt;80000-$B$1,'DATA Fuel Flow'!K393,
IF('Fuel calcul'!$M$11&lt;85000-$B$1,'DATA Fuel Flow'!W393,
"Trop chargé"
))))))))))</f>
        <v>12775</v>
      </c>
      <c r="K53" s="76">
        <f ca="1">IF('Fuel calcul'!$M$11&lt;40000-$B$1,'DATA Fuel Flow'!L53,
IF('Fuel calcul'!$M$11&lt;45000-$B$1,'DATA Fuel Flow'!X53,
IF('Fuel calcul'!$M$11&lt;50000-$B$1,'DATA Fuel Flow'!L138,
IF('Fuel calcul'!$M$11&lt;55000-$B$1,'DATA Fuel Flow'!X138,
IF('Fuel calcul'!$M$11&lt;60000-$B$1,'DATA Fuel Flow'!L223,
IF('Fuel calcul'!$M$11&lt;65000-$B$1,'DATA Fuel Flow'!X223,
IF('Fuel calcul'!$M$11&lt;70000-$B$1,'DATA Fuel Flow'!L308,
IF('Fuel calcul'!$M$11&lt;75000-$B$1,'DATA Fuel Flow'!X308,
IF('Fuel calcul'!$M$11&lt;80000-$B$1,'DATA Fuel Flow'!L393,
IF('Fuel calcul'!$M$11&lt;85000-$B$1,'DATA Fuel Flow'!X393,
"Trop chargé"
))))))))))</f>
        <v>13846</v>
      </c>
    </row>
    <row r="54" spans="1:11" ht="15.5" x14ac:dyDescent="0.35">
      <c r="A54" s="86">
        <v>25000</v>
      </c>
      <c r="B54" s="74">
        <v>520</v>
      </c>
      <c r="C54" s="75">
        <f ca="1">IF('Fuel calcul'!$M$11&lt;40000-$B$1,'DATA Fuel Flow'!D54,
IF('Fuel calcul'!$M$11&lt;45000-$B$1,'DATA Fuel Flow'!P54,
IF('Fuel calcul'!$M$11&lt;50000-$B$1,'DATA Fuel Flow'!D139,
IF('Fuel calcul'!$M$11&lt;55000-$B$1,'DATA Fuel Flow'!P139,
IF('Fuel calcul'!$M$11&lt;60000-$B$1,'DATA Fuel Flow'!D224,
IF('Fuel calcul'!$M$11&lt;65000-$B$1,'DATA Fuel Flow'!P224,
IF('Fuel calcul'!$M$11&lt;70000-$B$1,'DATA Fuel Flow'!D309,
IF('Fuel calcul'!$M$11&lt;75000-$B$1,'DATA Fuel Flow'!P309,
IF('Fuel calcul'!$M$11&lt;80000-$B$1,'DATA Fuel Flow'!D394,
IF('Fuel calcul'!$M$11&lt;85000-$B$1,'DATA Fuel Flow'!P394,
"Trop chargé"
))))))))))</f>
        <v>8117</v>
      </c>
      <c r="D54" s="75">
        <f ca="1">IF('Fuel calcul'!$M$11&lt;40000-$B$1,'DATA Fuel Flow'!E54,
IF('Fuel calcul'!$M$11&lt;45000-$B$1,'DATA Fuel Flow'!Q54,
IF('Fuel calcul'!$M$11&lt;50000-$B$1,'DATA Fuel Flow'!E139,
IF('Fuel calcul'!$M$11&lt;55000-$B$1,'DATA Fuel Flow'!Q139,
IF('Fuel calcul'!$M$11&lt;60000-$B$1,'DATA Fuel Flow'!E224,
IF('Fuel calcul'!$M$11&lt;65000-$B$1,'DATA Fuel Flow'!Q224,
IF('Fuel calcul'!$M$11&lt;70000-$B$1,'DATA Fuel Flow'!E309,
IF('Fuel calcul'!$M$11&lt;75000-$B$1,'DATA Fuel Flow'!Q309,
IF('Fuel calcul'!$M$11&lt;80000-$B$1,'DATA Fuel Flow'!E394,
IF('Fuel calcul'!$M$11&lt;85000-$B$1,'DATA Fuel Flow'!Q394,
"Trop chargé"
))))))))))</f>
        <v>8966</v>
      </c>
      <c r="E54" s="75">
        <f ca="1">IF('Fuel calcul'!$M$11&lt;40000-$B$1,'DATA Fuel Flow'!F54,
IF('Fuel calcul'!$M$11&lt;45000-$B$1,'DATA Fuel Flow'!R54,
IF('Fuel calcul'!$M$11&lt;50000-$B$1,'DATA Fuel Flow'!F139,
IF('Fuel calcul'!$M$11&lt;55000-$B$1,'DATA Fuel Flow'!R139,
IF('Fuel calcul'!$M$11&lt;60000-$B$1,'DATA Fuel Flow'!F224,
IF('Fuel calcul'!$M$11&lt;65000-$B$1,'DATA Fuel Flow'!R224,
IF('Fuel calcul'!$M$11&lt;70000-$B$1,'DATA Fuel Flow'!F309,
IF('Fuel calcul'!$M$11&lt;75000-$B$1,'DATA Fuel Flow'!R309,
IF('Fuel calcul'!$M$11&lt;80000-$B$1,'DATA Fuel Flow'!F394,
IF('Fuel calcul'!$M$11&lt;85000-$B$1,'DATA Fuel Flow'!R394,
"Trop chargé"
))))))))))</f>
        <v>9839</v>
      </c>
      <c r="F54" s="75">
        <f ca="1">IF('Fuel calcul'!$M$11&lt;40000-$B$1,'DATA Fuel Flow'!G54,
IF('Fuel calcul'!$M$11&lt;45000-$B$1,'DATA Fuel Flow'!S54,
IF('Fuel calcul'!$M$11&lt;50000-$B$1,'DATA Fuel Flow'!G139,
IF('Fuel calcul'!$M$11&lt;55000-$B$1,'DATA Fuel Flow'!S139,
IF('Fuel calcul'!$M$11&lt;60000-$B$1,'DATA Fuel Flow'!G224,
IF('Fuel calcul'!$M$11&lt;65000-$B$1,'DATA Fuel Flow'!S224,
IF('Fuel calcul'!$M$11&lt;70000-$B$1,'DATA Fuel Flow'!G309,
IF('Fuel calcul'!$M$11&lt;75000-$B$1,'DATA Fuel Flow'!S309,
IF('Fuel calcul'!$M$11&lt;80000-$B$1,'DATA Fuel Flow'!G394,
IF('Fuel calcul'!$M$11&lt;85000-$B$1,'DATA Fuel Flow'!S394,
"Trop chargé"
))))))))))</f>
        <v>10780</v>
      </c>
      <c r="G54" s="75">
        <f ca="1">IF('Fuel calcul'!$M$11&lt;40000-$B$1,'DATA Fuel Flow'!H54,
IF('Fuel calcul'!$M$11&lt;45000-$B$1,'DATA Fuel Flow'!T54,
IF('Fuel calcul'!$M$11&lt;50000-$B$1,'DATA Fuel Flow'!H139,
IF('Fuel calcul'!$M$11&lt;55000-$B$1,'DATA Fuel Flow'!T139,
IF('Fuel calcul'!$M$11&lt;60000-$B$1,'DATA Fuel Flow'!H224,
IF('Fuel calcul'!$M$11&lt;65000-$B$1,'DATA Fuel Flow'!T224,
IF('Fuel calcul'!$M$11&lt;70000-$B$1,'DATA Fuel Flow'!H309,
IF('Fuel calcul'!$M$11&lt;75000-$B$1,'DATA Fuel Flow'!T309,
IF('Fuel calcul'!$M$11&lt;80000-$B$1,'DATA Fuel Flow'!H394,
IF('Fuel calcul'!$M$11&lt;85000-$B$1,'DATA Fuel Flow'!T394,
"Trop chargé"
))))))))))</f>
        <v>11733</v>
      </c>
      <c r="H54" s="75">
        <f ca="1">IF('Fuel calcul'!$M$11&lt;40000-$B$1,'DATA Fuel Flow'!I54,
IF('Fuel calcul'!$M$11&lt;45000-$B$1,'DATA Fuel Flow'!U54,
IF('Fuel calcul'!$M$11&lt;50000-$B$1,'DATA Fuel Flow'!I139,
IF('Fuel calcul'!$M$11&lt;55000-$B$1,'DATA Fuel Flow'!U139,
IF('Fuel calcul'!$M$11&lt;60000-$B$1,'DATA Fuel Flow'!I224,
IF('Fuel calcul'!$M$11&lt;65000-$B$1,'DATA Fuel Flow'!U224,
IF('Fuel calcul'!$M$11&lt;70000-$B$1,'DATA Fuel Flow'!I309,
IF('Fuel calcul'!$M$11&lt;75000-$B$1,'DATA Fuel Flow'!U309,
IF('Fuel calcul'!$M$11&lt;80000-$B$1,'DATA Fuel Flow'!I394,
IF('Fuel calcul'!$M$11&lt;85000-$B$1,'DATA Fuel Flow'!U394,
"Trop chargé"
))))))))))</f>
        <v>12782</v>
      </c>
      <c r="I54" s="75">
        <f ca="1">IF('Fuel calcul'!$M$11&lt;40000-$B$1,'DATA Fuel Flow'!J54,
IF('Fuel calcul'!$M$11&lt;45000-$B$1,'DATA Fuel Flow'!V54,
IF('Fuel calcul'!$M$11&lt;50000-$B$1,'DATA Fuel Flow'!J139,
IF('Fuel calcul'!$M$11&lt;55000-$B$1,'DATA Fuel Flow'!V139,
IF('Fuel calcul'!$M$11&lt;60000-$B$1,'DATA Fuel Flow'!J224,
IF('Fuel calcul'!$M$11&lt;65000-$B$1,'DATA Fuel Flow'!V224,
IF('Fuel calcul'!$M$11&lt;70000-$B$1,'DATA Fuel Flow'!J309,
IF('Fuel calcul'!$M$11&lt;75000-$B$1,'DATA Fuel Flow'!V309,
IF('Fuel calcul'!$M$11&lt;80000-$B$1,'DATA Fuel Flow'!J394,
IF('Fuel calcul'!$M$11&lt;85000-$B$1,'DATA Fuel Flow'!V394,
"Trop chargé"
))))))))))</f>
        <v>13872</v>
      </c>
      <c r="J54" s="75">
        <f ca="1">IF('Fuel calcul'!$M$11&lt;40000-$B$1,'DATA Fuel Flow'!K54,
IF('Fuel calcul'!$M$11&lt;45000-$B$1,'DATA Fuel Flow'!W54,
IF('Fuel calcul'!$M$11&lt;50000-$B$1,'DATA Fuel Flow'!K139,
IF('Fuel calcul'!$M$11&lt;55000-$B$1,'DATA Fuel Flow'!W139,
IF('Fuel calcul'!$M$11&lt;60000-$B$1,'DATA Fuel Flow'!K224,
IF('Fuel calcul'!$M$11&lt;65000-$B$1,'DATA Fuel Flow'!W224,
IF('Fuel calcul'!$M$11&lt;70000-$B$1,'DATA Fuel Flow'!K309,
IF('Fuel calcul'!$M$11&lt;75000-$B$1,'DATA Fuel Flow'!W309,
IF('Fuel calcul'!$M$11&lt;80000-$B$1,'DATA Fuel Flow'!K394,
IF('Fuel calcul'!$M$11&lt;85000-$B$1,'DATA Fuel Flow'!W394,
"Trop chargé"
))))))))))</f>
        <v>14989</v>
      </c>
      <c r="K54" s="76">
        <f ca="1">IF('Fuel calcul'!$M$11&lt;40000-$B$1,'DATA Fuel Flow'!L54,
IF('Fuel calcul'!$M$11&lt;45000-$B$1,'DATA Fuel Flow'!X54,
IF('Fuel calcul'!$M$11&lt;50000-$B$1,'DATA Fuel Flow'!L139,
IF('Fuel calcul'!$M$11&lt;55000-$B$1,'DATA Fuel Flow'!X139,
IF('Fuel calcul'!$M$11&lt;60000-$B$1,'DATA Fuel Flow'!L224,
IF('Fuel calcul'!$M$11&lt;65000-$B$1,'DATA Fuel Flow'!X224,
IF('Fuel calcul'!$M$11&lt;70000-$B$1,'DATA Fuel Flow'!L309,
IF('Fuel calcul'!$M$11&lt;75000-$B$1,'DATA Fuel Flow'!X309,
IF('Fuel calcul'!$M$11&lt;80000-$B$1,'DATA Fuel Flow'!L394,
IF('Fuel calcul'!$M$11&lt;85000-$B$1,'DATA Fuel Flow'!X394,
"Trop chargé"
))))))))))</f>
        <v>16109</v>
      </c>
    </row>
    <row r="55" spans="1:11" ht="15.5" x14ac:dyDescent="0.35">
      <c r="A55" s="86">
        <v>25000</v>
      </c>
      <c r="B55" s="74">
        <v>560</v>
      </c>
      <c r="C55" s="75">
        <f ca="1">IF('Fuel calcul'!$M$11&lt;40000-$B$1,'DATA Fuel Flow'!D55,
IF('Fuel calcul'!$M$11&lt;45000-$B$1,'DATA Fuel Flow'!P55,
IF('Fuel calcul'!$M$11&lt;50000-$B$1,'DATA Fuel Flow'!D140,
IF('Fuel calcul'!$M$11&lt;55000-$B$1,'DATA Fuel Flow'!P140,
IF('Fuel calcul'!$M$11&lt;60000-$B$1,'DATA Fuel Flow'!D225,
IF('Fuel calcul'!$M$11&lt;65000-$B$1,'DATA Fuel Flow'!P225,
IF('Fuel calcul'!$M$11&lt;70000-$B$1,'DATA Fuel Flow'!D310,
IF('Fuel calcul'!$M$11&lt;75000-$B$1,'DATA Fuel Flow'!P310,
IF('Fuel calcul'!$M$11&lt;80000-$B$1,'DATA Fuel Flow'!D395,
IF('Fuel calcul'!$M$11&lt;85000-$B$1,'DATA Fuel Flow'!P395,
"Trop chargé"
))))))))))</f>
        <v>9321</v>
      </c>
      <c r="D55" s="75">
        <f ca="1">IF('Fuel calcul'!$M$11&lt;40000-$B$1,'DATA Fuel Flow'!E55,
IF('Fuel calcul'!$M$11&lt;45000-$B$1,'DATA Fuel Flow'!Q55,
IF('Fuel calcul'!$M$11&lt;50000-$B$1,'DATA Fuel Flow'!E140,
IF('Fuel calcul'!$M$11&lt;55000-$B$1,'DATA Fuel Flow'!Q140,
IF('Fuel calcul'!$M$11&lt;60000-$B$1,'DATA Fuel Flow'!E225,
IF('Fuel calcul'!$M$11&lt;65000-$B$1,'DATA Fuel Flow'!Q225,
IF('Fuel calcul'!$M$11&lt;70000-$B$1,'DATA Fuel Flow'!E310,
IF('Fuel calcul'!$M$11&lt;75000-$B$1,'DATA Fuel Flow'!Q310,
IF('Fuel calcul'!$M$11&lt;80000-$B$1,'DATA Fuel Flow'!E395,
IF('Fuel calcul'!$M$11&lt;85000-$B$1,'DATA Fuel Flow'!Q395,
"Trop chargé"
))))))))))</f>
        <v>10577</v>
      </c>
      <c r="E55" s="75">
        <f ca="1">IF('Fuel calcul'!$M$11&lt;40000-$B$1,'DATA Fuel Flow'!F55,
IF('Fuel calcul'!$M$11&lt;45000-$B$1,'DATA Fuel Flow'!R55,
IF('Fuel calcul'!$M$11&lt;50000-$B$1,'DATA Fuel Flow'!F140,
IF('Fuel calcul'!$M$11&lt;55000-$B$1,'DATA Fuel Flow'!R140,
IF('Fuel calcul'!$M$11&lt;60000-$B$1,'DATA Fuel Flow'!F225,
IF('Fuel calcul'!$M$11&lt;65000-$B$1,'DATA Fuel Flow'!R225,
IF('Fuel calcul'!$M$11&lt;70000-$B$1,'DATA Fuel Flow'!F310,
IF('Fuel calcul'!$M$11&lt;75000-$B$1,'DATA Fuel Flow'!R310,
IF('Fuel calcul'!$M$11&lt;80000-$B$1,'DATA Fuel Flow'!F395,
IF('Fuel calcul'!$M$11&lt;85000-$B$1,'DATA Fuel Flow'!R395,
"Trop chargé"
))))))))))</f>
        <v>11909</v>
      </c>
      <c r="F55" s="75">
        <f ca="1">IF('Fuel calcul'!$M$11&lt;40000-$B$1,'DATA Fuel Flow'!G55,
IF('Fuel calcul'!$M$11&lt;45000-$B$1,'DATA Fuel Flow'!S55,
IF('Fuel calcul'!$M$11&lt;50000-$B$1,'DATA Fuel Flow'!G140,
IF('Fuel calcul'!$M$11&lt;55000-$B$1,'DATA Fuel Flow'!S140,
IF('Fuel calcul'!$M$11&lt;60000-$B$1,'DATA Fuel Flow'!G225,
IF('Fuel calcul'!$M$11&lt;65000-$B$1,'DATA Fuel Flow'!S225,
IF('Fuel calcul'!$M$11&lt;70000-$B$1,'DATA Fuel Flow'!G310,
IF('Fuel calcul'!$M$11&lt;75000-$B$1,'DATA Fuel Flow'!S310,
IF('Fuel calcul'!$M$11&lt;80000-$B$1,'DATA Fuel Flow'!G395,
IF('Fuel calcul'!$M$11&lt;85000-$B$1,'DATA Fuel Flow'!S395,
"Trop chargé"
))))))))))</f>
        <v>13387</v>
      </c>
      <c r="G55" s="75">
        <f ca="1">IF('Fuel calcul'!$M$11&lt;40000-$B$1,'DATA Fuel Flow'!H55,
IF('Fuel calcul'!$M$11&lt;45000-$B$1,'DATA Fuel Flow'!T55,
IF('Fuel calcul'!$M$11&lt;50000-$B$1,'DATA Fuel Flow'!H140,
IF('Fuel calcul'!$M$11&lt;55000-$B$1,'DATA Fuel Flow'!T140,
IF('Fuel calcul'!$M$11&lt;60000-$B$1,'DATA Fuel Flow'!H225,
IF('Fuel calcul'!$M$11&lt;65000-$B$1,'DATA Fuel Flow'!T225,
IF('Fuel calcul'!$M$11&lt;70000-$B$1,'DATA Fuel Flow'!H310,
IF('Fuel calcul'!$M$11&lt;75000-$B$1,'DATA Fuel Flow'!T310,
IF('Fuel calcul'!$M$11&lt;80000-$B$1,'DATA Fuel Flow'!H395,
IF('Fuel calcul'!$M$11&lt;85000-$B$1,'DATA Fuel Flow'!T395,
"Trop chargé"
))))))))))</f>
        <v>14937</v>
      </c>
      <c r="H55" s="75">
        <f ca="1">IF('Fuel calcul'!$M$11&lt;40000-$B$1,'DATA Fuel Flow'!I55,
IF('Fuel calcul'!$M$11&lt;45000-$B$1,'DATA Fuel Flow'!U55,
IF('Fuel calcul'!$M$11&lt;50000-$B$1,'DATA Fuel Flow'!I140,
IF('Fuel calcul'!$M$11&lt;55000-$B$1,'DATA Fuel Flow'!U140,
IF('Fuel calcul'!$M$11&lt;60000-$B$1,'DATA Fuel Flow'!I225,
IF('Fuel calcul'!$M$11&lt;65000-$B$1,'DATA Fuel Flow'!U225,
IF('Fuel calcul'!$M$11&lt;70000-$B$1,'DATA Fuel Flow'!I310,
IF('Fuel calcul'!$M$11&lt;75000-$B$1,'DATA Fuel Flow'!U310,
IF('Fuel calcul'!$M$11&lt;80000-$B$1,'DATA Fuel Flow'!I395,
IF('Fuel calcul'!$M$11&lt;85000-$B$1,'DATA Fuel Flow'!U395,
"Trop chargé"
))))))))))</f>
        <v>18543</v>
      </c>
      <c r="I55" s="75">
        <f ca="1">IF('Fuel calcul'!$M$11&lt;40000-$B$1,'DATA Fuel Flow'!J55,
IF('Fuel calcul'!$M$11&lt;45000-$B$1,'DATA Fuel Flow'!V55,
IF('Fuel calcul'!$M$11&lt;50000-$B$1,'DATA Fuel Flow'!J140,
IF('Fuel calcul'!$M$11&lt;55000-$B$1,'DATA Fuel Flow'!V140,
IF('Fuel calcul'!$M$11&lt;60000-$B$1,'DATA Fuel Flow'!J225,
IF('Fuel calcul'!$M$11&lt;65000-$B$1,'DATA Fuel Flow'!V225,
IF('Fuel calcul'!$M$11&lt;70000-$B$1,'DATA Fuel Flow'!J310,
IF('Fuel calcul'!$M$11&lt;75000-$B$1,'DATA Fuel Flow'!V310,
IF('Fuel calcul'!$M$11&lt;80000-$B$1,'DATA Fuel Flow'!J395,
IF('Fuel calcul'!$M$11&lt;85000-$B$1,'DATA Fuel Flow'!V395,
"Trop chargé"
))))))))))</f>
        <v>0</v>
      </c>
      <c r="J55" s="75">
        <f ca="1">IF('Fuel calcul'!$M$11&lt;40000-$B$1,'DATA Fuel Flow'!K55,
IF('Fuel calcul'!$M$11&lt;45000-$B$1,'DATA Fuel Flow'!W55,
IF('Fuel calcul'!$M$11&lt;50000-$B$1,'DATA Fuel Flow'!K140,
IF('Fuel calcul'!$M$11&lt;55000-$B$1,'DATA Fuel Flow'!W140,
IF('Fuel calcul'!$M$11&lt;60000-$B$1,'DATA Fuel Flow'!K225,
IF('Fuel calcul'!$M$11&lt;65000-$B$1,'DATA Fuel Flow'!W225,
IF('Fuel calcul'!$M$11&lt;70000-$B$1,'DATA Fuel Flow'!K310,
IF('Fuel calcul'!$M$11&lt;75000-$B$1,'DATA Fuel Flow'!W310,
IF('Fuel calcul'!$M$11&lt;80000-$B$1,'DATA Fuel Flow'!K395,
IF('Fuel calcul'!$M$11&lt;85000-$B$1,'DATA Fuel Flow'!W395,
"Trop chargé"
))))))))))</f>
        <v>0</v>
      </c>
      <c r="K55" s="76">
        <f ca="1">IF('Fuel calcul'!$M$11&lt;40000-$B$1,'DATA Fuel Flow'!L55,
IF('Fuel calcul'!$M$11&lt;45000-$B$1,'DATA Fuel Flow'!X55,
IF('Fuel calcul'!$M$11&lt;50000-$B$1,'DATA Fuel Flow'!L140,
IF('Fuel calcul'!$M$11&lt;55000-$B$1,'DATA Fuel Flow'!X140,
IF('Fuel calcul'!$M$11&lt;60000-$B$1,'DATA Fuel Flow'!L225,
IF('Fuel calcul'!$M$11&lt;65000-$B$1,'DATA Fuel Flow'!X225,
IF('Fuel calcul'!$M$11&lt;70000-$B$1,'DATA Fuel Flow'!L310,
IF('Fuel calcul'!$M$11&lt;75000-$B$1,'DATA Fuel Flow'!X310,
IF('Fuel calcul'!$M$11&lt;80000-$B$1,'DATA Fuel Flow'!L395,
IF('Fuel calcul'!$M$11&lt;85000-$B$1,'DATA Fuel Flow'!X395,
"Trop chargé"
))))))))))</f>
        <v>0</v>
      </c>
    </row>
    <row r="56" spans="1:11" ht="16" thickBot="1" x14ac:dyDescent="0.4">
      <c r="A56" s="87">
        <v>25000</v>
      </c>
      <c r="B56" s="79">
        <v>600</v>
      </c>
      <c r="C56" s="80">
        <f ca="1">IF('Fuel calcul'!$M$11&lt;40000-$B$1,'DATA Fuel Flow'!D56,
IF('Fuel calcul'!$M$11&lt;45000-$B$1,'DATA Fuel Flow'!P56,
IF('Fuel calcul'!$M$11&lt;50000-$B$1,'DATA Fuel Flow'!D141,
IF('Fuel calcul'!$M$11&lt;55000-$B$1,'DATA Fuel Flow'!P141,
IF('Fuel calcul'!$M$11&lt;60000-$B$1,'DATA Fuel Flow'!D226,
IF('Fuel calcul'!$M$11&lt;65000-$B$1,'DATA Fuel Flow'!P226,
IF('Fuel calcul'!$M$11&lt;70000-$B$1,'DATA Fuel Flow'!D311,
IF('Fuel calcul'!$M$11&lt;75000-$B$1,'DATA Fuel Flow'!P311,
IF('Fuel calcul'!$M$11&lt;80000-$B$1,'DATA Fuel Flow'!D396,
IF('Fuel calcul'!$M$11&lt;85000-$B$1,'DATA Fuel Flow'!P396,
"Trop chargé"
))))))))))</f>
        <v>13904</v>
      </c>
      <c r="D56" s="80">
        <f ca="1">IF('Fuel calcul'!$M$11&lt;40000-$B$1,'DATA Fuel Flow'!E56,
IF('Fuel calcul'!$M$11&lt;45000-$B$1,'DATA Fuel Flow'!Q56,
IF('Fuel calcul'!$M$11&lt;50000-$B$1,'DATA Fuel Flow'!E141,
IF('Fuel calcul'!$M$11&lt;55000-$B$1,'DATA Fuel Flow'!Q141,
IF('Fuel calcul'!$M$11&lt;60000-$B$1,'DATA Fuel Flow'!E226,
IF('Fuel calcul'!$M$11&lt;65000-$B$1,'DATA Fuel Flow'!Q226,
IF('Fuel calcul'!$M$11&lt;70000-$B$1,'DATA Fuel Flow'!E311,
IF('Fuel calcul'!$M$11&lt;75000-$B$1,'DATA Fuel Flow'!Q311,
IF('Fuel calcul'!$M$11&lt;80000-$B$1,'DATA Fuel Flow'!E396,
IF('Fuel calcul'!$M$11&lt;85000-$B$1,'DATA Fuel Flow'!Q396,
"Trop chargé"
))))))))))</f>
        <v>15786</v>
      </c>
      <c r="E56" s="80">
        <f ca="1">IF('Fuel calcul'!$M$11&lt;40000-$B$1,'DATA Fuel Flow'!F56,
IF('Fuel calcul'!$M$11&lt;45000-$B$1,'DATA Fuel Flow'!R56,
IF('Fuel calcul'!$M$11&lt;50000-$B$1,'DATA Fuel Flow'!F141,
IF('Fuel calcul'!$M$11&lt;55000-$B$1,'DATA Fuel Flow'!R141,
IF('Fuel calcul'!$M$11&lt;60000-$B$1,'DATA Fuel Flow'!F226,
IF('Fuel calcul'!$M$11&lt;65000-$B$1,'DATA Fuel Flow'!R226,
IF('Fuel calcul'!$M$11&lt;70000-$B$1,'DATA Fuel Flow'!F311,
IF('Fuel calcul'!$M$11&lt;75000-$B$1,'DATA Fuel Flow'!R311,
IF('Fuel calcul'!$M$11&lt;80000-$B$1,'DATA Fuel Flow'!F396,
IF('Fuel calcul'!$M$11&lt;85000-$B$1,'DATA Fuel Flow'!R396,
"Trop chargé"
))))))))))</f>
        <v>0</v>
      </c>
      <c r="F56" s="80">
        <f ca="1">IF('Fuel calcul'!$M$11&lt;40000-$B$1,'DATA Fuel Flow'!G56,
IF('Fuel calcul'!$M$11&lt;45000-$B$1,'DATA Fuel Flow'!S56,
IF('Fuel calcul'!$M$11&lt;50000-$B$1,'DATA Fuel Flow'!G141,
IF('Fuel calcul'!$M$11&lt;55000-$B$1,'DATA Fuel Flow'!S141,
IF('Fuel calcul'!$M$11&lt;60000-$B$1,'DATA Fuel Flow'!G226,
IF('Fuel calcul'!$M$11&lt;65000-$B$1,'DATA Fuel Flow'!S226,
IF('Fuel calcul'!$M$11&lt;70000-$B$1,'DATA Fuel Flow'!G311,
IF('Fuel calcul'!$M$11&lt;75000-$B$1,'DATA Fuel Flow'!S311,
IF('Fuel calcul'!$M$11&lt;80000-$B$1,'DATA Fuel Flow'!G396,
IF('Fuel calcul'!$M$11&lt;85000-$B$1,'DATA Fuel Flow'!S396,
"Trop chargé"
))))))))))</f>
        <v>0</v>
      </c>
      <c r="G56" s="80">
        <f ca="1">IF('Fuel calcul'!$M$11&lt;40000-$B$1,'DATA Fuel Flow'!H56,
IF('Fuel calcul'!$M$11&lt;45000-$B$1,'DATA Fuel Flow'!T56,
IF('Fuel calcul'!$M$11&lt;50000-$B$1,'DATA Fuel Flow'!H141,
IF('Fuel calcul'!$M$11&lt;55000-$B$1,'DATA Fuel Flow'!T141,
IF('Fuel calcul'!$M$11&lt;60000-$B$1,'DATA Fuel Flow'!H226,
IF('Fuel calcul'!$M$11&lt;65000-$B$1,'DATA Fuel Flow'!T226,
IF('Fuel calcul'!$M$11&lt;70000-$B$1,'DATA Fuel Flow'!H311,
IF('Fuel calcul'!$M$11&lt;75000-$B$1,'DATA Fuel Flow'!T311,
IF('Fuel calcul'!$M$11&lt;80000-$B$1,'DATA Fuel Flow'!H396,
IF('Fuel calcul'!$M$11&lt;85000-$B$1,'DATA Fuel Flow'!T396,
"Trop chargé"
))))))))))</f>
        <v>0</v>
      </c>
      <c r="H56" s="80">
        <f ca="1">IF('Fuel calcul'!$M$11&lt;40000-$B$1,'DATA Fuel Flow'!I56,
IF('Fuel calcul'!$M$11&lt;45000-$B$1,'DATA Fuel Flow'!U56,
IF('Fuel calcul'!$M$11&lt;50000-$B$1,'DATA Fuel Flow'!I141,
IF('Fuel calcul'!$M$11&lt;55000-$B$1,'DATA Fuel Flow'!U141,
IF('Fuel calcul'!$M$11&lt;60000-$B$1,'DATA Fuel Flow'!I226,
IF('Fuel calcul'!$M$11&lt;65000-$B$1,'DATA Fuel Flow'!U226,
IF('Fuel calcul'!$M$11&lt;70000-$B$1,'DATA Fuel Flow'!I311,
IF('Fuel calcul'!$M$11&lt;75000-$B$1,'DATA Fuel Flow'!U311,
IF('Fuel calcul'!$M$11&lt;80000-$B$1,'DATA Fuel Flow'!I396,
IF('Fuel calcul'!$M$11&lt;85000-$B$1,'DATA Fuel Flow'!U396,
"Trop chargé"
))))))))))</f>
        <v>0</v>
      </c>
      <c r="I56" s="80">
        <f ca="1">IF('Fuel calcul'!$M$11&lt;40000-$B$1,'DATA Fuel Flow'!J56,
IF('Fuel calcul'!$M$11&lt;45000-$B$1,'DATA Fuel Flow'!V56,
IF('Fuel calcul'!$M$11&lt;50000-$B$1,'DATA Fuel Flow'!J141,
IF('Fuel calcul'!$M$11&lt;55000-$B$1,'DATA Fuel Flow'!V141,
IF('Fuel calcul'!$M$11&lt;60000-$B$1,'DATA Fuel Flow'!J226,
IF('Fuel calcul'!$M$11&lt;65000-$B$1,'DATA Fuel Flow'!V226,
IF('Fuel calcul'!$M$11&lt;70000-$B$1,'DATA Fuel Flow'!J311,
IF('Fuel calcul'!$M$11&lt;75000-$B$1,'DATA Fuel Flow'!V311,
IF('Fuel calcul'!$M$11&lt;80000-$B$1,'DATA Fuel Flow'!J396,
IF('Fuel calcul'!$M$11&lt;85000-$B$1,'DATA Fuel Flow'!V396,
"Trop chargé"
))))))))))</f>
        <v>0</v>
      </c>
      <c r="J56" s="80">
        <f ca="1">IF('Fuel calcul'!$M$11&lt;40000-$B$1,'DATA Fuel Flow'!K56,
IF('Fuel calcul'!$M$11&lt;45000-$B$1,'DATA Fuel Flow'!W56,
IF('Fuel calcul'!$M$11&lt;50000-$B$1,'DATA Fuel Flow'!K141,
IF('Fuel calcul'!$M$11&lt;55000-$B$1,'DATA Fuel Flow'!W141,
IF('Fuel calcul'!$M$11&lt;60000-$B$1,'DATA Fuel Flow'!K226,
IF('Fuel calcul'!$M$11&lt;65000-$B$1,'DATA Fuel Flow'!W226,
IF('Fuel calcul'!$M$11&lt;70000-$B$1,'DATA Fuel Flow'!K311,
IF('Fuel calcul'!$M$11&lt;75000-$B$1,'DATA Fuel Flow'!W311,
IF('Fuel calcul'!$M$11&lt;80000-$B$1,'DATA Fuel Flow'!K396,
IF('Fuel calcul'!$M$11&lt;85000-$B$1,'DATA Fuel Flow'!W396,
"Trop chargé"
))))))))))</f>
        <v>0</v>
      </c>
      <c r="K56" s="81">
        <f ca="1">IF('Fuel calcul'!$M$11&lt;40000-$B$1,'DATA Fuel Flow'!L56,
IF('Fuel calcul'!$M$11&lt;45000-$B$1,'DATA Fuel Flow'!X56,
IF('Fuel calcul'!$M$11&lt;50000-$B$1,'DATA Fuel Flow'!L141,
IF('Fuel calcul'!$M$11&lt;55000-$B$1,'DATA Fuel Flow'!X141,
IF('Fuel calcul'!$M$11&lt;60000-$B$1,'DATA Fuel Flow'!L226,
IF('Fuel calcul'!$M$11&lt;65000-$B$1,'DATA Fuel Flow'!X226,
IF('Fuel calcul'!$M$11&lt;70000-$B$1,'DATA Fuel Flow'!L311,
IF('Fuel calcul'!$M$11&lt;75000-$B$1,'DATA Fuel Flow'!X311,
IF('Fuel calcul'!$M$11&lt;80000-$B$1,'DATA Fuel Flow'!L396,
IF('Fuel calcul'!$M$11&lt;85000-$B$1,'DATA Fuel Flow'!X396,
"Trop chargé"
))))))))))</f>
        <v>0</v>
      </c>
    </row>
    <row r="57" spans="1:11" ht="15.5" x14ac:dyDescent="0.35">
      <c r="A57" s="85">
        <v>30000</v>
      </c>
      <c r="B57" s="71">
        <v>360</v>
      </c>
      <c r="C57" s="62">
        <f ca="1">IF('Fuel calcul'!$M$11&lt;40000-$B$1,'DATA Fuel Flow'!D57,
IF('Fuel calcul'!$M$11&lt;45000-$B$1,'DATA Fuel Flow'!P57,
IF('Fuel calcul'!$M$11&lt;50000-$B$1,'DATA Fuel Flow'!D142,
IF('Fuel calcul'!$M$11&lt;55000-$B$1,'DATA Fuel Flow'!P142,
IF('Fuel calcul'!$M$11&lt;60000-$B$1,'DATA Fuel Flow'!D227,
IF('Fuel calcul'!$M$11&lt;65000-$B$1,'DATA Fuel Flow'!P227,
IF('Fuel calcul'!$M$11&lt;70000-$B$1,'DATA Fuel Flow'!D312,
IF('Fuel calcul'!$M$11&lt;75000-$B$1,'DATA Fuel Flow'!P312,
IF('Fuel calcul'!$M$11&lt;80000-$B$1,'DATA Fuel Flow'!D397,
IF('Fuel calcul'!$M$11&lt;85000-$B$1,'DATA Fuel Flow'!P397,
"Trop chargé"
))))))))))</f>
        <v>14089</v>
      </c>
      <c r="D57" s="72">
        <f ca="1">IF('Fuel calcul'!$M$11&lt;40000-$B$1,'DATA Fuel Flow'!E57,
IF('Fuel calcul'!$M$11&lt;45000-$B$1,'DATA Fuel Flow'!Q57,
IF('Fuel calcul'!$M$11&lt;50000-$B$1,'DATA Fuel Flow'!E142,
IF('Fuel calcul'!$M$11&lt;55000-$B$1,'DATA Fuel Flow'!Q142,
IF('Fuel calcul'!$M$11&lt;60000-$B$1,'DATA Fuel Flow'!E227,
IF('Fuel calcul'!$M$11&lt;65000-$B$1,'DATA Fuel Flow'!Q227,
IF('Fuel calcul'!$M$11&lt;70000-$B$1,'DATA Fuel Flow'!E312,
IF('Fuel calcul'!$M$11&lt;75000-$B$1,'DATA Fuel Flow'!Q312,
IF('Fuel calcul'!$M$11&lt;80000-$B$1,'DATA Fuel Flow'!E397,
IF('Fuel calcul'!$M$11&lt;85000-$B$1,'DATA Fuel Flow'!Q397,
"Trop chargé"
))))))))))</f>
        <v>14402</v>
      </c>
      <c r="E57" s="72">
        <f ca="1">IF('Fuel calcul'!$M$11&lt;40000-$B$1,'DATA Fuel Flow'!F57,
IF('Fuel calcul'!$M$11&lt;45000-$B$1,'DATA Fuel Flow'!R57,
IF('Fuel calcul'!$M$11&lt;50000-$B$1,'DATA Fuel Flow'!F142,
IF('Fuel calcul'!$M$11&lt;55000-$B$1,'DATA Fuel Flow'!R142,
IF('Fuel calcul'!$M$11&lt;60000-$B$1,'DATA Fuel Flow'!F227,
IF('Fuel calcul'!$M$11&lt;65000-$B$1,'DATA Fuel Flow'!R227,
IF('Fuel calcul'!$M$11&lt;70000-$B$1,'DATA Fuel Flow'!F312,
IF('Fuel calcul'!$M$11&lt;75000-$B$1,'DATA Fuel Flow'!R312,
IF('Fuel calcul'!$M$11&lt;80000-$B$1,'DATA Fuel Flow'!F397,
IF('Fuel calcul'!$M$11&lt;85000-$B$1,'DATA Fuel Flow'!R397,
"Trop chargé"
))))))))))</f>
        <v>14717</v>
      </c>
      <c r="F57" s="72">
        <f ca="1">IF('Fuel calcul'!$M$11&lt;40000-$B$1,'DATA Fuel Flow'!G57,
IF('Fuel calcul'!$M$11&lt;45000-$B$1,'DATA Fuel Flow'!S57,
IF('Fuel calcul'!$M$11&lt;50000-$B$1,'DATA Fuel Flow'!G142,
IF('Fuel calcul'!$M$11&lt;55000-$B$1,'DATA Fuel Flow'!S142,
IF('Fuel calcul'!$M$11&lt;60000-$B$1,'DATA Fuel Flow'!G227,
IF('Fuel calcul'!$M$11&lt;65000-$B$1,'DATA Fuel Flow'!S227,
IF('Fuel calcul'!$M$11&lt;70000-$B$1,'DATA Fuel Flow'!G312,
IF('Fuel calcul'!$M$11&lt;75000-$B$1,'DATA Fuel Flow'!S312,
IF('Fuel calcul'!$M$11&lt;80000-$B$1,'DATA Fuel Flow'!G397,
IF('Fuel calcul'!$M$11&lt;85000-$B$1,'DATA Fuel Flow'!S397,
"Trop chargé"
))))))))))</f>
        <v>15031</v>
      </c>
      <c r="G57" s="72">
        <f ca="1">IF('Fuel calcul'!$M$11&lt;40000-$B$1,'DATA Fuel Flow'!H57,
IF('Fuel calcul'!$M$11&lt;45000-$B$1,'DATA Fuel Flow'!T57,
IF('Fuel calcul'!$M$11&lt;50000-$B$1,'DATA Fuel Flow'!H142,
IF('Fuel calcul'!$M$11&lt;55000-$B$1,'DATA Fuel Flow'!T142,
IF('Fuel calcul'!$M$11&lt;60000-$B$1,'DATA Fuel Flow'!H227,
IF('Fuel calcul'!$M$11&lt;65000-$B$1,'DATA Fuel Flow'!T227,
IF('Fuel calcul'!$M$11&lt;70000-$B$1,'DATA Fuel Flow'!H312,
IF('Fuel calcul'!$M$11&lt;75000-$B$1,'DATA Fuel Flow'!T312,
IF('Fuel calcul'!$M$11&lt;80000-$B$1,'DATA Fuel Flow'!H397,
IF('Fuel calcul'!$M$11&lt;85000-$B$1,'DATA Fuel Flow'!T397,
"Trop chargé"
))))))))))</f>
        <v>15348</v>
      </c>
      <c r="H57" s="72">
        <f ca="1">IF('Fuel calcul'!$M$11&lt;40000-$B$1,'DATA Fuel Flow'!I57,
IF('Fuel calcul'!$M$11&lt;45000-$B$1,'DATA Fuel Flow'!U57,
IF('Fuel calcul'!$M$11&lt;50000-$B$1,'DATA Fuel Flow'!I142,
IF('Fuel calcul'!$M$11&lt;55000-$B$1,'DATA Fuel Flow'!U142,
IF('Fuel calcul'!$M$11&lt;60000-$B$1,'DATA Fuel Flow'!I227,
IF('Fuel calcul'!$M$11&lt;65000-$B$1,'DATA Fuel Flow'!U227,
IF('Fuel calcul'!$M$11&lt;70000-$B$1,'DATA Fuel Flow'!I312,
IF('Fuel calcul'!$M$11&lt;75000-$B$1,'DATA Fuel Flow'!U312,
IF('Fuel calcul'!$M$11&lt;80000-$B$1,'DATA Fuel Flow'!I397,
IF('Fuel calcul'!$M$11&lt;85000-$B$1,'DATA Fuel Flow'!U397,
"Trop chargé"
))))))))))</f>
        <v>15660</v>
      </c>
      <c r="I57" s="72">
        <f ca="1">IF('Fuel calcul'!$M$11&lt;40000-$B$1,'DATA Fuel Flow'!J57,
IF('Fuel calcul'!$M$11&lt;45000-$B$1,'DATA Fuel Flow'!V57,
IF('Fuel calcul'!$M$11&lt;50000-$B$1,'DATA Fuel Flow'!J142,
IF('Fuel calcul'!$M$11&lt;55000-$B$1,'DATA Fuel Flow'!V142,
IF('Fuel calcul'!$M$11&lt;60000-$B$1,'DATA Fuel Flow'!J227,
IF('Fuel calcul'!$M$11&lt;65000-$B$1,'DATA Fuel Flow'!V227,
IF('Fuel calcul'!$M$11&lt;70000-$B$1,'DATA Fuel Flow'!J312,
IF('Fuel calcul'!$M$11&lt;75000-$B$1,'DATA Fuel Flow'!V312,
IF('Fuel calcul'!$M$11&lt;80000-$B$1,'DATA Fuel Flow'!J397,
IF('Fuel calcul'!$M$11&lt;85000-$B$1,'DATA Fuel Flow'!V397,
"Trop chargé"
))))))))))</f>
        <v>15975</v>
      </c>
      <c r="J57" s="72">
        <f ca="1">IF('Fuel calcul'!$M$11&lt;40000-$B$1,'DATA Fuel Flow'!K57,
IF('Fuel calcul'!$M$11&lt;45000-$B$1,'DATA Fuel Flow'!W57,
IF('Fuel calcul'!$M$11&lt;50000-$B$1,'DATA Fuel Flow'!K142,
IF('Fuel calcul'!$M$11&lt;55000-$B$1,'DATA Fuel Flow'!W142,
IF('Fuel calcul'!$M$11&lt;60000-$B$1,'DATA Fuel Flow'!K227,
IF('Fuel calcul'!$M$11&lt;65000-$B$1,'DATA Fuel Flow'!W227,
IF('Fuel calcul'!$M$11&lt;70000-$B$1,'DATA Fuel Flow'!K312,
IF('Fuel calcul'!$M$11&lt;75000-$B$1,'DATA Fuel Flow'!W312,
IF('Fuel calcul'!$M$11&lt;80000-$B$1,'DATA Fuel Flow'!K397,
IF('Fuel calcul'!$M$11&lt;85000-$B$1,'DATA Fuel Flow'!W397,
"Trop chargé"
))))))))))</f>
        <v>0</v>
      </c>
      <c r="K57" s="73">
        <f ca="1">IF('Fuel calcul'!$M$11&lt;40000-$B$1,'DATA Fuel Flow'!L57,
IF('Fuel calcul'!$M$11&lt;45000-$B$1,'DATA Fuel Flow'!X57,
IF('Fuel calcul'!$M$11&lt;50000-$B$1,'DATA Fuel Flow'!L142,
IF('Fuel calcul'!$M$11&lt;55000-$B$1,'DATA Fuel Flow'!X142,
IF('Fuel calcul'!$M$11&lt;60000-$B$1,'DATA Fuel Flow'!L227,
IF('Fuel calcul'!$M$11&lt;65000-$B$1,'DATA Fuel Flow'!X227,
IF('Fuel calcul'!$M$11&lt;70000-$B$1,'DATA Fuel Flow'!L312,
IF('Fuel calcul'!$M$11&lt;75000-$B$1,'DATA Fuel Flow'!X312,
IF('Fuel calcul'!$M$11&lt;80000-$B$1,'DATA Fuel Flow'!L397,
IF('Fuel calcul'!$M$11&lt;85000-$B$1,'DATA Fuel Flow'!X397,
"Trop chargé"
))))))))))</f>
        <v>0</v>
      </c>
    </row>
    <row r="58" spans="1:11" ht="15.5" x14ac:dyDescent="0.35">
      <c r="A58" s="86">
        <v>30000</v>
      </c>
      <c r="B58" s="74">
        <v>400</v>
      </c>
      <c r="C58" s="78">
        <f ca="1">IF('Fuel calcul'!$M$11&lt;40000-$B$1,'DATA Fuel Flow'!D58,
IF('Fuel calcul'!$M$11&lt;45000-$B$1,'DATA Fuel Flow'!P58,
IF('Fuel calcul'!$M$11&lt;50000-$B$1,'DATA Fuel Flow'!D143,
IF('Fuel calcul'!$M$11&lt;55000-$B$1,'DATA Fuel Flow'!P143,
IF('Fuel calcul'!$M$11&lt;60000-$B$1,'DATA Fuel Flow'!D228,
IF('Fuel calcul'!$M$11&lt;65000-$B$1,'DATA Fuel Flow'!P228,
IF('Fuel calcul'!$M$11&lt;70000-$B$1,'DATA Fuel Flow'!D313,
IF('Fuel calcul'!$M$11&lt;75000-$B$1,'DATA Fuel Flow'!P313,
IF('Fuel calcul'!$M$11&lt;80000-$B$1,'DATA Fuel Flow'!D398,
IF('Fuel calcul'!$M$11&lt;85000-$B$1,'DATA Fuel Flow'!P398,
"Trop chargé"
))))))))))</f>
        <v>9987</v>
      </c>
      <c r="D58" s="75">
        <f ca="1">IF('Fuel calcul'!$M$11&lt;40000-$B$1,'DATA Fuel Flow'!E58,
IF('Fuel calcul'!$M$11&lt;45000-$B$1,'DATA Fuel Flow'!Q58,
IF('Fuel calcul'!$M$11&lt;50000-$B$1,'DATA Fuel Flow'!E143,
IF('Fuel calcul'!$M$11&lt;55000-$B$1,'DATA Fuel Flow'!Q143,
IF('Fuel calcul'!$M$11&lt;60000-$B$1,'DATA Fuel Flow'!E228,
IF('Fuel calcul'!$M$11&lt;65000-$B$1,'DATA Fuel Flow'!Q228,
IF('Fuel calcul'!$M$11&lt;70000-$B$1,'DATA Fuel Flow'!E313,
IF('Fuel calcul'!$M$11&lt;75000-$B$1,'DATA Fuel Flow'!Q313,
IF('Fuel calcul'!$M$11&lt;80000-$B$1,'DATA Fuel Flow'!E398,
IF('Fuel calcul'!$M$11&lt;85000-$B$1,'DATA Fuel Flow'!Q398,
"Trop chargé"
))))))))))</f>
        <v>10436</v>
      </c>
      <c r="E58" s="75">
        <f ca="1">IF('Fuel calcul'!$M$11&lt;40000-$B$1,'DATA Fuel Flow'!F58,
IF('Fuel calcul'!$M$11&lt;45000-$B$1,'DATA Fuel Flow'!R58,
IF('Fuel calcul'!$M$11&lt;50000-$B$1,'DATA Fuel Flow'!F143,
IF('Fuel calcul'!$M$11&lt;55000-$B$1,'DATA Fuel Flow'!R143,
IF('Fuel calcul'!$M$11&lt;60000-$B$1,'DATA Fuel Flow'!F228,
IF('Fuel calcul'!$M$11&lt;65000-$B$1,'DATA Fuel Flow'!R228,
IF('Fuel calcul'!$M$11&lt;70000-$B$1,'DATA Fuel Flow'!F313,
IF('Fuel calcul'!$M$11&lt;75000-$B$1,'DATA Fuel Flow'!R313,
IF('Fuel calcul'!$M$11&lt;80000-$B$1,'DATA Fuel Flow'!F398,
IF('Fuel calcul'!$M$11&lt;85000-$B$1,'DATA Fuel Flow'!R398,
"Trop chargé"
))))))))))</f>
        <v>10856</v>
      </c>
      <c r="F58" s="75">
        <f ca="1">IF('Fuel calcul'!$M$11&lt;40000-$B$1,'DATA Fuel Flow'!G58,
IF('Fuel calcul'!$M$11&lt;45000-$B$1,'DATA Fuel Flow'!S58,
IF('Fuel calcul'!$M$11&lt;50000-$B$1,'DATA Fuel Flow'!G143,
IF('Fuel calcul'!$M$11&lt;55000-$B$1,'DATA Fuel Flow'!S143,
IF('Fuel calcul'!$M$11&lt;60000-$B$1,'DATA Fuel Flow'!G228,
IF('Fuel calcul'!$M$11&lt;65000-$B$1,'DATA Fuel Flow'!S228,
IF('Fuel calcul'!$M$11&lt;70000-$B$1,'DATA Fuel Flow'!G313,
IF('Fuel calcul'!$M$11&lt;75000-$B$1,'DATA Fuel Flow'!S313,
IF('Fuel calcul'!$M$11&lt;80000-$B$1,'DATA Fuel Flow'!G398,
IF('Fuel calcul'!$M$11&lt;85000-$B$1,'DATA Fuel Flow'!S398,
"Trop chargé"
))))))))))</f>
        <v>11290</v>
      </c>
      <c r="G58" s="75">
        <f ca="1">IF('Fuel calcul'!$M$11&lt;40000-$B$1,'DATA Fuel Flow'!H58,
IF('Fuel calcul'!$M$11&lt;45000-$B$1,'DATA Fuel Flow'!T58,
IF('Fuel calcul'!$M$11&lt;50000-$B$1,'DATA Fuel Flow'!H143,
IF('Fuel calcul'!$M$11&lt;55000-$B$1,'DATA Fuel Flow'!T143,
IF('Fuel calcul'!$M$11&lt;60000-$B$1,'DATA Fuel Flow'!H228,
IF('Fuel calcul'!$M$11&lt;65000-$B$1,'DATA Fuel Flow'!T228,
IF('Fuel calcul'!$M$11&lt;70000-$B$1,'DATA Fuel Flow'!H313,
IF('Fuel calcul'!$M$11&lt;75000-$B$1,'DATA Fuel Flow'!T313,
IF('Fuel calcul'!$M$11&lt;80000-$B$1,'DATA Fuel Flow'!H398,
IF('Fuel calcul'!$M$11&lt;85000-$B$1,'DATA Fuel Flow'!T398,
"Trop chargé"
))))))))))</f>
        <v>11725</v>
      </c>
      <c r="H58" s="75">
        <f ca="1">IF('Fuel calcul'!$M$11&lt;40000-$B$1,'DATA Fuel Flow'!I58,
IF('Fuel calcul'!$M$11&lt;45000-$B$1,'DATA Fuel Flow'!U58,
IF('Fuel calcul'!$M$11&lt;50000-$B$1,'DATA Fuel Flow'!I143,
IF('Fuel calcul'!$M$11&lt;55000-$B$1,'DATA Fuel Flow'!U143,
IF('Fuel calcul'!$M$11&lt;60000-$B$1,'DATA Fuel Flow'!I228,
IF('Fuel calcul'!$M$11&lt;65000-$B$1,'DATA Fuel Flow'!U228,
IF('Fuel calcul'!$M$11&lt;70000-$B$1,'DATA Fuel Flow'!I313,
IF('Fuel calcul'!$M$11&lt;75000-$B$1,'DATA Fuel Flow'!U313,
IF('Fuel calcul'!$M$11&lt;80000-$B$1,'DATA Fuel Flow'!I398,
IF('Fuel calcul'!$M$11&lt;85000-$B$1,'DATA Fuel Flow'!U398,
"Trop chargé"
))))))))))</f>
        <v>12159</v>
      </c>
      <c r="I58" s="75">
        <f ca="1">IF('Fuel calcul'!$M$11&lt;40000-$B$1,'DATA Fuel Flow'!J58,
IF('Fuel calcul'!$M$11&lt;45000-$B$1,'DATA Fuel Flow'!V58,
IF('Fuel calcul'!$M$11&lt;50000-$B$1,'DATA Fuel Flow'!J143,
IF('Fuel calcul'!$M$11&lt;55000-$B$1,'DATA Fuel Flow'!V143,
IF('Fuel calcul'!$M$11&lt;60000-$B$1,'DATA Fuel Flow'!J228,
IF('Fuel calcul'!$M$11&lt;65000-$B$1,'DATA Fuel Flow'!V228,
IF('Fuel calcul'!$M$11&lt;70000-$B$1,'DATA Fuel Flow'!J313,
IF('Fuel calcul'!$M$11&lt;75000-$B$1,'DATA Fuel Flow'!V313,
IF('Fuel calcul'!$M$11&lt;80000-$B$1,'DATA Fuel Flow'!J398,
IF('Fuel calcul'!$M$11&lt;85000-$B$1,'DATA Fuel Flow'!V398,
"Trop chargé"
))))))))))</f>
        <v>12594</v>
      </c>
      <c r="J58" s="75">
        <f ca="1">IF('Fuel calcul'!$M$11&lt;40000-$B$1,'DATA Fuel Flow'!K58,
IF('Fuel calcul'!$M$11&lt;45000-$B$1,'DATA Fuel Flow'!W58,
IF('Fuel calcul'!$M$11&lt;50000-$B$1,'DATA Fuel Flow'!K143,
IF('Fuel calcul'!$M$11&lt;55000-$B$1,'DATA Fuel Flow'!W143,
IF('Fuel calcul'!$M$11&lt;60000-$B$1,'DATA Fuel Flow'!K228,
IF('Fuel calcul'!$M$11&lt;65000-$B$1,'DATA Fuel Flow'!W228,
IF('Fuel calcul'!$M$11&lt;70000-$B$1,'DATA Fuel Flow'!K313,
IF('Fuel calcul'!$M$11&lt;75000-$B$1,'DATA Fuel Flow'!W313,
IF('Fuel calcul'!$M$11&lt;80000-$B$1,'DATA Fuel Flow'!K398,
IF('Fuel calcul'!$M$11&lt;85000-$B$1,'DATA Fuel Flow'!W398,
"Trop chargé"
))))))))))</f>
        <v>0</v>
      </c>
      <c r="K58" s="76">
        <f ca="1">IF('Fuel calcul'!$M$11&lt;40000-$B$1,'DATA Fuel Flow'!L58,
IF('Fuel calcul'!$M$11&lt;45000-$B$1,'DATA Fuel Flow'!X58,
IF('Fuel calcul'!$M$11&lt;50000-$B$1,'DATA Fuel Flow'!L143,
IF('Fuel calcul'!$M$11&lt;55000-$B$1,'DATA Fuel Flow'!X143,
IF('Fuel calcul'!$M$11&lt;60000-$B$1,'DATA Fuel Flow'!L228,
IF('Fuel calcul'!$M$11&lt;65000-$B$1,'DATA Fuel Flow'!X228,
IF('Fuel calcul'!$M$11&lt;70000-$B$1,'DATA Fuel Flow'!L313,
IF('Fuel calcul'!$M$11&lt;75000-$B$1,'DATA Fuel Flow'!X313,
IF('Fuel calcul'!$M$11&lt;80000-$B$1,'DATA Fuel Flow'!L398,
IF('Fuel calcul'!$M$11&lt;85000-$B$1,'DATA Fuel Flow'!X398,
"Trop chargé"
))))))))))</f>
        <v>0</v>
      </c>
    </row>
    <row r="59" spans="1:11" ht="15.5" x14ac:dyDescent="0.35">
      <c r="A59" s="86">
        <v>30000</v>
      </c>
      <c r="B59" s="74">
        <v>440</v>
      </c>
      <c r="C59" s="75">
        <f ca="1">IF('Fuel calcul'!$M$11&lt;40000-$B$1,'DATA Fuel Flow'!D59,
IF('Fuel calcul'!$M$11&lt;45000-$B$1,'DATA Fuel Flow'!P59,
IF('Fuel calcul'!$M$11&lt;50000-$B$1,'DATA Fuel Flow'!D144,
IF('Fuel calcul'!$M$11&lt;55000-$B$1,'DATA Fuel Flow'!P144,
IF('Fuel calcul'!$M$11&lt;60000-$B$1,'DATA Fuel Flow'!D229,
IF('Fuel calcul'!$M$11&lt;65000-$B$1,'DATA Fuel Flow'!P229,
IF('Fuel calcul'!$M$11&lt;70000-$B$1,'DATA Fuel Flow'!D314,
IF('Fuel calcul'!$M$11&lt;75000-$B$1,'DATA Fuel Flow'!P314,
IF('Fuel calcul'!$M$11&lt;80000-$B$1,'DATA Fuel Flow'!D399,
IF('Fuel calcul'!$M$11&lt;85000-$B$1,'DATA Fuel Flow'!P399,
"Trop chargé"
))))))))))</f>
        <v>7928</v>
      </c>
      <c r="D59" s="77">
        <f ca="1">IF('Fuel calcul'!$M$11&lt;40000-$B$1,'DATA Fuel Flow'!E59,
IF('Fuel calcul'!$M$11&lt;45000-$B$1,'DATA Fuel Flow'!Q59,
IF('Fuel calcul'!$M$11&lt;50000-$B$1,'DATA Fuel Flow'!E144,
IF('Fuel calcul'!$M$11&lt;55000-$B$1,'DATA Fuel Flow'!Q144,
IF('Fuel calcul'!$M$11&lt;60000-$B$1,'DATA Fuel Flow'!E229,
IF('Fuel calcul'!$M$11&lt;65000-$B$1,'DATA Fuel Flow'!Q229,
IF('Fuel calcul'!$M$11&lt;70000-$B$1,'DATA Fuel Flow'!E314,
IF('Fuel calcul'!$M$11&lt;75000-$B$1,'DATA Fuel Flow'!Q314,
IF('Fuel calcul'!$M$11&lt;80000-$B$1,'DATA Fuel Flow'!E399,
IF('Fuel calcul'!$M$11&lt;85000-$B$1,'DATA Fuel Flow'!Q399,
"Trop chargé"
))))))))))</f>
        <v>8437</v>
      </c>
      <c r="E59" s="75">
        <f ca="1">IF('Fuel calcul'!$M$11&lt;40000-$B$1,'DATA Fuel Flow'!F59,
IF('Fuel calcul'!$M$11&lt;45000-$B$1,'DATA Fuel Flow'!R59,
IF('Fuel calcul'!$M$11&lt;50000-$B$1,'DATA Fuel Flow'!F144,
IF('Fuel calcul'!$M$11&lt;55000-$B$1,'DATA Fuel Flow'!R144,
IF('Fuel calcul'!$M$11&lt;60000-$B$1,'DATA Fuel Flow'!F229,
IF('Fuel calcul'!$M$11&lt;65000-$B$1,'DATA Fuel Flow'!R229,
IF('Fuel calcul'!$M$11&lt;70000-$B$1,'DATA Fuel Flow'!F314,
IF('Fuel calcul'!$M$11&lt;75000-$B$1,'DATA Fuel Flow'!R314,
IF('Fuel calcul'!$M$11&lt;80000-$B$1,'DATA Fuel Flow'!F399,
IF('Fuel calcul'!$M$11&lt;85000-$B$1,'DATA Fuel Flow'!R399,
"Trop chargé"
))))))))))</f>
        <v>8983</v>
      </c>
      <c r="F59" s="75">
        <f ca="1">IF('Fuel calcul'!$M$11&lt;40000-$B$1,'DATA Fuel Flow'!G59,
IF('Fuel calcul'!$M$11&lt;45000-$B$1,'DATA Fuel Flow'!S59,
IF('Fuel calcul'!$M$11&lt;50000-$B$1,'DATA Fuel Flow'!G144,
IF('Fuel calcul'!$M$11&lt;55000-$B$1,'DATA Fuel Flow'!S144,
IF('Fuel calcul'!$M$11&lt;60000-$B$1,'DATA Fuel Flow'!G229,
IF('Fuel calcul'!$M$11&lt;65000-$B$1,'DATA Fuel Flow'!S229,
IF('Fuel calcul'!$M$11&lt;70000-$B$1,'DATA Fuel Flow'!G314,
IF('Fuel calcul'!$M$11&lt;75000-$B$1,'DATA Fuel Flow'!S314,
IF('Fuel calcul'!$M$11&lt;80000-$B$1,'DATA Fuel Flow'!G399,
IF('Fuel calcul'!$M$11&lt;85000-$B$1,'DATA Fuel Flow'!S399,
"Trop chargé"
))))))))))</f>
        <v>9545</v>
      </c>
      <c r="G59" s="75">
        <f ca="1">IF('Fuel calcul'!$M$11&lt;40000-$B$1,'DATA Fuel Flow'!H59,
IF('Fuel calcul'!$M$11&lt;45000-$B$1,'DATA Fuel Flow'!T59,
IF('Fuel calcul'!$M$11&lt;50000-$B$1,'DATA Fuel Flow'!H144,
IF('Fuel calcul'!$M$11&lt;55000-$B$1,'DATA Fuel Flow'!T144,
IF('Fuel calcul'!$M$11&lt;60000-$B$1,'DATA Fuel Flow'!H229,
IF('Fuel calcul'!$M$11&lt;65000-$B$1,'DATA Fuel Flow'!T229,
IF('Fuel calcul'!$M$11&lt;70000-$B$1,'DATA Fuel Flow'!H314,
IF('Fuel calcul'!$M$11&lt;75000-$B$1,'DATA Fuel Flow'!T314,
IF('Fuel calcul'!$M$11&lt;80000-$B$1,'DATA Fuel Flow'!H399,
IF('Fuel calcul'!$M$11&lt;85000-$B$1,'DATA Fuel Flow'!T399,
"Trop chargé"
))))))))))</f>
        <v>10123</v>
      </c>
      <c r="H59" s="75">
        <f ca="1">IF('Fuel calcul'!$M$11&lt;40000-$B$1,'DATA Fuel Flow'!I59,
IF('Fuel calcul'!$M$11&lt;45000-$B$1,'DATA Fuel Flow'!U59,
IF('Fuel calcul'!$M$11&lt;50000-$B$1,'DATA Fuel Flow'!I144,
IF('Fuel calcul'!$M$11&lt;55000-$B$1,'DATA Fuel Flow'!U144,
IF('Fuel calcul'!$M$11&lt;60000-$B$1,'DATA Fuel Flow'!I229,
IF('Fuel calcul'!$M$11&lt;65000-$B$1,'DATA Fuel Flow'!U229,
IF('Fuel calcul'!$M$11&lt;70000-$B$1,'DATA Fuel Flow'!I314,
IF('Fuel calcul'!$M$11&lt;75000-$B$1,'DATA Fuel Flow'!U314,
IF('Fuel calcul'!$M$11&lt;80000-$B$1,'DATA Fuel Flow'!I399,
IF('Fuel calcul'!$M$11&lt;85000-$B$1,'DATA Fuel Flow'!U399,
"Trop chargé"
))))))))))</f>
        <v>10711</v>
      </c>
      <c r="I59" s="75">
        <f ca="1">IF('Fuel calcul'!$M$11&lt;40000-$B$1,'DATA Fuel Flow'!J59,
IF('Fuel calcul'!$M$11&lt;45000-$B$1,'DATA Fuel Flow'!V59,
IF('Fuel calcul'!$M$11&lt;50000-$B$1,'DATA Fuel Flow'!J144,
IF('Fuel calcul'!$M$11&lt;55000-$B$1,'DATA Fuel Flow'!V144,
IF('Fuel calcul'!$M$11&lt;60000-$B$1,'DATA Fuel Flow'!J229,
IF('Fuel calcul'!$M$11&lt;65000-$B$1,'DATA Fuel Flow'!V229,
IF('Fuel calcul'!$M$11&lt;70000-$B$1,'DATA Fuel Flow'!J314,
IF('Fuel calcul'!$M$11&lt;75000-$B$1,'DATA Fuel Flow'!V314,
IF('Fuel calcul'!$M$11&lt;80000-$B$1,'DATA Fuel Flow'!J399,
IF('Fuel calcul'!$M$11&lt;85000-$B$1,'DATA Fuel Flow'!V399,
"Trop chargé"
))))))))))</f>
        <v>11304</v>
      </c>
      <c r="J59" s="75">
        <f ca="1">IF('Fuel calcul'!$M$11&lt;40000-$B$1,'DATA Fuel Flow'!K59,
IF('Fuel calcul'!$M$11&lt;45000-$B$1,'DATA Fuel Flow'!W59,
IF('Fuel calcul'!$M$11&lt;50000-$B$1,'DATA Fuel Flow'!K144,
IF('Fuel calcul'!$M$11&lt;55000-$B$1,'DATA Fuel Flow'!W144,
IF('Fuel calcul'!$M$11&lt;60000-$B$1,'DATA Fuel Flow'!K229,
IF('Fuel calcul'!$M$11&lt;65000-$B$1,'DATA Fuel Flow'!W229,
IF('Fuel calcul'!$M$11&lt;70000-$B$1,'DATA Fuel Flow'!K314,
IF('Fuel calcul'!$M$11&lt;75000-$B$1,'DATA Fuel Flow'!W314,
IF('Fuel calcul'!$M$11&lt;80000-$B$1,'DATA Fuel Flow'!K399,
IF('Fuel calcul'!$M$11&lt;85000-$B$1,'DATA Fuel Flow'!W399,
"Trop chargé"
))))))))))</f>
        <v>0</v>
      </c>
      <c r="K59" s="76">
        <f ca="1">IF('Fuel calcul'!$M$11&lt;40000-$B$1,'DATA Fuel Flow'!L59,
IF('Fuel calcul'!$M$11&lt;45000-$B$1,'DATA Fuel Flow'!X59,
IF('Fuel calcul'!$M$11&lt;50000-$B$1,'DATA Fuel Flow'!L144,
IF('Fuel calcul'!$M$11&lt;55000-$B$1,'DATA Fuel Flow'!X144,
IF('Fuel calcul'!$M$11&lt;60000-$B$1,'DATA Fuel Flow'!L229,
IF('Fuel calcul'!$M$11&lt;65000-$B$1,'DATA Fuel Flow'!X229,
IF('Fuel calcul'!$M$11&lt;70000-$B$1,'DATA Fuel Flow'!L314,
IF('Fuel calcul'!$M$11&lt;75000-$B$1,'DATA Fuel Flow'!X314,
IF('Fuel calcul'!$M$11&lt;80000-$B$1,'DATA Fuel Flow'!L399,
IF('Fuel calcul'!$M$11&lt;85000-$B$1,'DATA Fuel Flow'!X399,
"Trop chargé"
))))))))))</f>
        <v>0</v>
      </c>
    </row>
    <row r="60" spans="1:11" ht="15.5" x14ac:dyDescent="0.35">
      <c r="A60" s="86">
        <v>30000</v>
      </c>
      <c r="B60" s="74">
        <v>480</v>
      </c>
      <c r="C60" s="75">
        <f ca="1">IF('Fuel calcul'!$M$11&lt;40000-$B$1,'DATA Fuel Flow'!D60,
IF('Fuel calcul'!$M$11&lt;45000-$B$1,'DATA Fuel Flow'!P60,
IF('Fuel calcul'!$M$11&lt;50000-$B$1,'DATA Fuel Flow'!D145,
IF('Fuel calcul'!$M$11&lt;55000-$B$1,'DATA Fuel Flow'!P145,
IF('Fuel calcul'!$M$11&lt;60000-$B$1,'DATA Fuel Flow'!D230,
IF('Fuel calcul'!$M$11&lt;65000-$B$1,'DATA Fuel Flow'!P230,
IF('Fuel calcul'!$M$11&lt;70000-$B$1,'DATA Fuel Flow'!D315,
IF('Fuel calcul'!$M$11&lt;75000-$B$1,'DATA Fuel Flow'!P315,
IF('Fuel calcul'!$M$11&lt;80000-$B$1,'DATA Fuel Flow'!D400,
IF('Fuel calcul'!$M$11&lt;85000-$B$1,'DATA Fuel Flow'!P400,
"Trop chargé"
))))))))))</f>
        <v>7427</v>
      </c>
      <c r="D60" s="75">
        <f ca="1">IF('Fuel calcul'!$M$11&lt;40000-$B$1,'DATA Fuel Flow'!E60,
IF('Fuel calcul'!$M$11&lt;45000-$B$1,'DATA Fuel Flow'!Q60,
IF('Fuel calcul'!$M$11&lt;50000-$B$1,'DATA Fuel Flow'!E145,
IF('Fuel calcul'!$M$11&lt;55000-$B$1,'DATA Fuel Flow'!Q145,
IF('Fuel calcul'!$M$11&lt;60000-$B$1,'DATA Fuel Flow'!E230,
IF('Fuel calcul'!$M$11&lt;65000-$B$1,'DATA Fuel Flow'!Q230,
IF('Fuel calcul'!$M$11&lt;70000-$B$1,'DATA Fuel Flow'!E315,
IF('Fuel calcul'!$M$11&lt;75000-$B$1,'DATA Fuel Flow'!Q315,
IF('Fuel calcul'!$M$11&lt;80000-$B$1,'DATA Fuel Flow'!E400,
IF('Fuel calcul'!$M$11&lt;85000-$B$1,'DATA Fuel Flow'!Q400,
"Trop chargé"
))))))))))</f>
        <v>8038</v>
      </c>
      <c r="E60" s="75">
        <f ca="1">IF('Fuel calcul'!$M$11&lt;40000-$B$1,'DATA Fuel Flow'!F60,
IF('Fuel calcul'!$M$11&lt;45000-$B$1,'DATA Fuel Flow'!R60,
IF('Fuel calcul'!$M$11&lt;50000-$B$1,'DATA Fuel Flow'!F145,
IF('Fuel calcul'!$M$11&lt;55000-$B$1,'DATA Fuel Flow'!R145,
IF('Fuel calcul'!$M$11&lt;60000-$B$1,'DATA Fuel Flow'!F230,
IF('Fuel calcul'!$M$11&lt;65000-$B$1,'DATA Fuel Flow'!R230,
IF('Fuel calcul'!$M$11&lt;70000-$B$1,'DATA Fuel Flow'!F315,
IF('Fuel calcul'!$M$11&lt;75000-$B$1,'DATA Fuel Flow'!R315,
IF('Fuel calcul'!$M$11&lt;80000-$B$1,'DATA Fuel Flow'!F400,
IF('Fuel calcul'!$M$11&lt;85000-$B$1,'DATA Fuel Flow'!R400,
"Trop chargé"
))))))))))</f>
        <v>8870</v>
      </c>
      <c r="F60" s="75">
        <f ca="1">IF('Fuel calcul'!$M$11&lt;40000-$B$1,'DATA Fuel Flow'!G60,
IF('Fuel calcul'!$M$11&lt;45000-$B$1,'DATA Fuel Flow'!S60,
IF('Fuel calcul'!$M$11&lt;50000-$B$1,'DATA Fuel Flow'!G145,
IF('Fuel calcul'!$M$11&lt;55000-$B$1,'DATA Fuel Flow'!S145,
IF('Fuel calcul'!$M$11&lt;60000-$B$1,'DATA Fuel Flow'!G230,
IF('Fuel calcul'!$M$11&lt;65000-$B$1,'DATA Fuel Flow'!S230,
IF('Fuel calcul'!$M$11&lt;70000-$B$1,'DATA Fuel Flow'!G315,
IF('Fuel calcul'!$M$11&lt;75000-$B$1,'DATA Fuel Flow'!S315,
IF('Fuel calcul'!$M$11&lt;80000-$B$1,'DATA Fuel Flow'!G400,
IF('Fuel calcul'!$M$11&lt;85000-$B$1,'DATA Fuel Flow'!S400,
"Trop chargé"
))))))))))</f>
        <v>9364</v>
      </c>
      <c r="G60" s="75">
        <f ca="1">IF('Fuel calcul'!$M$11&lt;40000-$B$1,'DATA Fuel Flow'!H60,
IF('Fuel calcul'!$M$11&lt;45000-$B$1,'DATA Fuel Flow'!T60,
IF('Fuel calcul'!$M$11&lt;50000-$B$1,'DATA Fuel Flow'!H145,
IF('Fuel calcul'!$M$11&lt;55000-$B$1,'DATA Fuel Flow'!T145,
IF('Fuel calcul'!$M$11&lt;60000-$B$1,'DATA Fuel Flow'!H230,
IF('Fuel calcul'!$M$11&lt;65000-$B$1,'DATA Fuel Flow'!T230,
IF('Fuel calcul'!$M$11&lt;70000-$B$1,'DATA Fuel Flow'!H315,
IF('Fuel calcul'!$M$11&lt;75000-$B$1,'DATA Fuel Flow'!T315,
IF('Fuel calcul'!$M$11&lt;80000-$B$1,'DATA Fuel Flow'!H400,
IF('Fuel calcul'!$M$11&lt;85000-$B$1,'DATA Fuel Flow'!T400,
"Trop chargé"
))))))))))</f>
        <v>10079</v>
      </c>
      <c r="H60" s="75">
        <f ca="1">IF('Fuel calcul'!$M$11&lt;40000-$B$1,'DATA Fuel Flow'!I60,
IF('Fuel calcul'!$M$11&lt;45000-$B$1,'DATA Fuel Flow'!U60,
IF('Fuel calcul'!$M$11&lt;50000-$B$1,'DATA Fuel Flow'!I145,
IF('Fuel calcul'!$M$11&lt;55000-$B$1,'DATA Fuel Flow'!U145,
IF('Fuel calcul'!$M$11&lt;60000-$B$1,'DATA Fuel Flow'!I230,
IF('Fuel calcul'!$M$11&lt;65000-$B$1,'DATA Fuel Flow'!U230,
IF('Fuel calcul'!$M$11&lt;70000-$B$1,'DATA Fuel Flow'!I315,
IF('Fuel calcul'!$M$11&lt;75000-$B$1,'DATA Fuel Flow'!U315,
IF('Fuel calcul'!$M$11&lt;80000-$B$1,'DATA Fuel Flow'!I400,
IF('Fuel calcul'!$M$11&lt;85000-$B$1,'DATA Fuel Flow'!U400,
"Trop chargé"
))))))))))</f>
        <v>10837</v>
      </c>
      <c r="I60" s="75">
        <f ca="1">IF('Fuel calcul'!$M$11&lt;40000-$B$1,'DATA Fuel Flow'!J60,
IF('Fuel calcul'!$M$11&lt;45000-$B$1,'DATA Fuel Flow'!V60,
IF('Fuel calcul'!$M$11&lt;50000-$B$1,'DATA Fuel Flow'!J145,
IF('Fuel calcul'!$M$11&lt;55000-$B$1,'DATA Fuel Flow'!V145,
IF('Fuel calcul'!$M$11&lt;60000-$B$1,'DATA Fuel Flow'!J230,
IF('Fuel calcul'!$M$11&lt;65000-$B$1,'DATA Fuel Flow'!V230,
IF('Fuel calcul'!$M$11&lt;70000-$B$1,'DATA Fuel Flow'!J315,
IF('Fuel calcul'!$M$11&lt;75000-$B$1,'DATA Fuel Flow'!V315,
IF('Fuel calcul'!$M$11&lt;80000-$B$1,'DATA Fuel Flow'!J400,
IF('Fuel calcul'!$M$11&lt;85000-$B$1,'DATA Fuel Flow'!V400,
"Trop chargé"
))))))))))</f>
        <v>11598</v>
      </c>
      <c r="J60" s="75">
        <f ca="1">IF('Fuel calcul'!$M$11&lt;40000-$B$1,'DATA Fuel Flow'!K60,
IF('Fuel calcul'!$M$11&lt;45000-$B$1,'DATA Fuel Flow'!W60,
IF('Fuel calcul'!$M$11&lt;50000-$B$1,'DATA Fuel Flow'!K145,
IF('Fuel calcul'!$M$11&lt;55000-$B$1,'DATA Fuel Flow'!W145,
IF('Fuel calcul'!$M$11&lt;60000-$B$1,'DATA Fuel Flow'!K230,
IF('Fuel calcul'!$M$11&lt;65000-$B$1,'DATA Fuel Flow'!W230,
IF('Fuel calcul'!$M$11&lt;70000-$B$1,'DATA Fuel Flow'!K315,
IF('Fuel calcul'!$M$11&lt;75000-$B$1,'DATA Fuel Flow'!W315,
IF('Fuel calcul'!$M$11&lt;80000-$B$1,'DATA Fuel Flow'!K400,
IF('Fuel calcul'!$M$11&lt;85000-$B$1,'DATA Fuel Flow'!W400,
"Trop chargé"
))))))))))</f>
        <v>0</v>
      </c>
      <c r="K60" s="76">
        <f ca="1">IF('Fuel calcul'!$M$11&lt;40000-$B$1,'DATA Fuel Flow'!L60,
IF('Fuel calcul'!$M$11&lt;45000-$B$1,'DATA Fuel Flow'!X60,
IF('Fuel calcul'!$M$11&lt;50000-$B$1,'DATA Fuel Flow'!L145,
IF('Fuel calcul'!$M$11&lt;55000-$B$1,'DATA Fuel Flow'!X145,
IF('Fuel calcul'!$M$11&lt;60000-$B$1,'DATA Fuel Flow'!L230,
IF('Fuel calcul'!$M$11&lt;65000-$B$1,'DATA Fuel Flow'!X230,
IF('Fuel calcul'!$M$11&lt;70000-$B$1,'DATA Fuel Flow'!L315,
IF('Fuel calcul'!$M$11&lt;75000-$B$1,'DATA Fuel Flow'!X315,
IF('Fuel calcul'!$M$11&lt;80000-$B$1,'DATA Fuel Flow'!L400,
IF('Fuel calcul'!$M$11&lt;85000-$B$1,'DATA Fuel Flow'!X400,
"Trop chargé"
))))))))))</f>
        <v>0</v>
      </c>
    </row>
    <row r="61" spans="1:11" ht="15.5" x14ac:dyDescent="0.35">
      <c r="A61" s="86">
        <v>30000</v>
      </c>
      <c r="B61" s="74">
        <v>520</v>
      </c>
      <c r="C61" s="75">
        <f ca="1">IF('Fuel calcul'!$M$11&lt;40000-$B$1,'DATA Fuel Flow'!D61,
IF('Fuel calcul'!$M$11&lt;45000-$B$1,'DATA Fuel Flow'!P61,
IF('Fuel calcul'!$M$11&lt;50000-$B$1,'DATA Fuel Flow'!D146,
IF('Fuel calcul'!$M$11&lt;55000-$B$1,'DATA Fuel Flow'!P146,
IF('Fuel calcul'!$M$11&lt;60000-$B$1,'DATA Fuel Flow'!D231,
IF('Fuel calcul'!$M$11&lt;65000-$B$1,'DATA Fuel Flow'!P231,
IF('Fuel calcul'!$M$11&lt;70000-$B$1,'DATA Fuel Flow'!D316,
IF('Fuel calcul'!$M$11&lt;75000-$B$1,'DATA Fuel Flow'!P316,
IF('Fuel calcul'!$M$11&lt;80000-$B$1,'DATA Fuel Flow'!D401,
IF('Fuel calcul'!$M$11&lt;85000-$B$1,'DATA Fuel Flow'!P401,
"Trop chargé"
))))))))))</f>
        <v>7696</v>
      </c>
      <c r="D61" s="75">
        <f ca="1">IF('Fuel calcul'!$M$11&lt;40000-$B$1,'DATA Fuel Flow'!E61,
IF('Fuel calcul'!$M$11&lt;45000-$B$1,'DATA Fuel Flow'!Q61,
IF('Fuel calcul'!$M$11&lt;50000-$B$1,'DATA Fuel Flow'!E146,
IF('Fuel calcul'!$M$11&lt;55000-$B$1,'DATA Fuel Flow'!Q146,
IF('Fuel calcul'!$M$11&lt;60000-$B$1,'DATA Fuel Flow'!E231,
IF('Fuel calcul'!$M$11&lt;65000-$B$1,'DATA Fuel Flow'!Q231,
IF('Fuel calcul'!$M$11&lt;70000-$B$1,'DATA Fuel Flow'!E316,
IF('Fuel calcul'!$M$11&lt;75000-$B$1,'DATA Fuel Flow'!Q316,
IF('Fuel calcul'!$M$11&lt;80000-$B$1,'DATA Fuel Flow'!E401,
IF('Fuel calcul'!$M$11&lt;85000-$B$1,'DATA Fuel Flow'!Q401,
"Trop chargé"
))))))))))</f>
        <v>8487</v>
      </c>
      <c r="E61" s="75">
        <f ca="1">IF('Fuel calcul'!$M$11&lt;40000-$B$1,'DATA Fuel Flow'!F61,
IF('Fuel calcul'!$M$11&lt;45000-$B$1,'DATA Fuel Flow'!R61,
IF('Fuel calcul'!$M$11&lt;50000-$B$1,'DATA Fuel Flow'!F146,
IF('Fuel calcul'!$M$11&lt;55000-$B$1,'DATA Fuel Flow'!R146,
IF('Fuel calcul'!$M$11&lt;60000-$B$1,'DATA Fuel Flow'!F231,
IF('Fuel calcul'!$M$11&lt;65000-$B$1,'DATA Fuel Flow'!R231,
IF('Fuel calcul'!$M$11&lt;70000-$B$1,'DATA Fuel Flow'!F316,
IF('Fuel calcul'!$M$11&lt;75000-$B$1,'DATA Fuel Flow'!R316,
IF('Fuel calcul'!$M$11&lt;80000-$B$1,'DATA Fuel Flow'!F401,
IF('Fuel calcul'!$M$11&lt;85000-$B$1,'DATA Fuel Flow'!R401,
"Trop chargé"
))))))))))</f>
        <v>9311</v>
      </c>
      <c r="F61" s="75">
        <f ca="1">IF('Fuel calcul'!$M$11&lt;40000-$B$1,'DATA Fuel Flow'!G61,
IF('Fuel calcul'!$M$11&lt;45000-$B$1,'DATA Fuel Flow'!S61,
IF('Fuel calcul'!$M$11&lt;50000-$B$1,'DATA Fuel Flow'!G146,
IF('Fuel calcul'!$M$11&lt;55000-$B$1,'DATA Fuel Flow'!S146,
IF('Fuel calcul'!$M$11&lt;60000-$B$1,'DATA Fuel Flow'!G231,
IF('Fuel calcul'!$M$11&lt;65000-$B$1,'DATA Fuel Flow'!S231,
IF('Fuel calcul'!$M$11&lt;70000-$B$1,'DATA Fuel Flow'!G316,
IF('Fuel calcul'!$M$11&lt;75000-$B$1,'DATA Fuel Flow'!S316,
IF('Fuel calcul'!$M$11&lt;80000-$B$1,'DATA Fuel Flow'!G401,
IF('Fuel calcul'!$M$11&lt;85000-$B$1,'DATA Fuel Flow'!S401,
"Trop chargé"
))))))))))</f>
        <v>10188</v>
      </c>
      <c r="G61" s="75">
        <f ca="1">IF('Fuel calcul'!$M$11&lt;40000-$B$1,'DATA Fuel Flow'!H61,
IF('Fuel calcul'!$M$11&lt;45000-$B$1,'DATA Fuel Flow'!T61,
IF('Fuel calcul'!$M$11&lt;50000-$B$1,'DATA Fuel Flow'!H146,
IF('Fuel calcul'!$M$11&lt;55000-$B$1,'DATA Fuel Flow'!T146,
IF('Fuel calcul'!$M$11&lt;60000-$B$1,'DATA Fuel Flow'!H231,
IF('Fuel calcul'!$M$11&lt;65000-$B$1,'DATA Fuel Flow'!T231,
IF('Fuel calcul'!$M$11&lt;70000-$B$1,'DATA Fuel Flow'!H316,
IF('Fuel calcul'!$M$11&lt;75000-$B$1,'DATA Fuel Flow'!T316,
IF('Fuel calcul'!$M$11&lt;80000-$B$1,'DATA Fuel Flow'!H401,
IF('Fuel calcul'!$M$11&lt;85000-$B$1,'DATA Fuel Flow'!T401,
"Trop chargé"
))))))))))</f>
        <v>11175</v>
      </c>
      <c r="H61" s="75">
        <f ca="1">IF('Fuel calcul'!$M$11&lt;40000-$B$1,'DATA Fuel Flow'!I61,
IF('Fuel calcul'!$M$11&lt;45000-$B$1,'DATA Fuel Flow'!U61,
IF('Fuel calcul'!$M$11&lt;50000-$B$1,'DATA Fuel Flow'!I146,
IF('Fuel calcul'!$M$11&lt;55000-$B$1,'DATA Fuel Flow'!U146,
IF('Fuel calcul'!$M$11&lt;60000-$B$1,'DATA Fuel Flow'!I231,
IF('Fuel calcul'!$M$11&lt;65000-$B$1,'DATA Fuel Flow'!U231,
IF('Fuel calcul'!$M$11&lt;70000-$B$1,'DATA Fuel Flow'!I316,
IF('Fuel calcul'!$M$11&lt;75000-$B$1,'DATA Fuel Flow'!U316,
IF('Fuel calcul'!$M$11&lt;80000-$B$1,'DATA Fuel Flow'!I401,
IF('Fuel calcul'!$M$11&lt;85000-$B$1,'DATA Fuel Flow'!U401,
"Trop chargé"
))))))))))</f>
        <v>12185</v>
      </c>
      <c r="I61" s="75">
        <f ca="1">IF('Fuel calcul'!$M$11&lt;40000-$B$1,'DATA Fuel Flow'!J61,
IF('Fuel calcul'!$M$11&lt;45000-$B$1,'DATA Fuel Flow'!V61,
IF('Fuel calcul'!$M$11&lt;50000-$B$1,'DATA Fuel Flow'!J146,
IF('Fuel calcul'!$M$11&lt;55000-$B$1,'DATA Fuel Flow'!V146,
IF('Fuel calcul'!$M$11&lt;60000-$B$1,'DATA Fuel Flow'!J231,
IF('Fuel calcul'!$M$11&lt;65000-$B$1,'DATA Fuel Flow'!V231,
IF('Fuel calcul'!$M$11&lt;70000-$B$1,'DATA Fuel Flow'!J316,
IF('Fuel calcul'!$M$11&lt;75000-$B$1,'DATA Fuel Flow'!V316,
IF('Fuel calcul'!$M$11&lt;80000-$B$1,'DATA Fuel Flow'!J401,
IF('Fuel calcul'!$M$11&lt;85000-$B$1,'DATA Fuel Flow'!V401,
"Trop chargé"
))))))))))</f>
        <v>0</v>
      </c>
      <c r="J61" s="75">
        <f ca="1">IF('Fuel calcul'!$M$11&lt;40000-$B$1,'DATA Fuel Flow'!K61,
IF('Fuel calcul'!$M$11&lt;45000-$B$1,'DATA Fuel Flow'!W61,
IF('Fuel calcul'!$M$11&lt;50000-$B$1,'DATA Fuel Flow'!K146,
IF('Fuel calcul'!$M$11&lt;55000-$B$1,'DATA Fuel Flow'!W146,
IF('Fuel calcul'!$M$11&lt;60000-$B$1,'DATA Fuel Flow'!K231,
IF('Fuel calcul'!$M$11&lt;65000-$B$1,'DATA Fuel Flow'!W231,
IF('Fuel calcul'!$M$11&lt;70000-$B$1,'DATA Fuel Flow'!K316,
IF('Fuel calcul'!$M$11&lt;75000-$B$1,'DATA Fuel Flow'!W316,
IF('Fuel calcul'!$M$11&lt;80000-$B$1,'DATA Fuel Flow'!K401,
IF('Fuel calcul'!$M$11&lt;85000-$B$1,'DATA Fuel Flow'!W401,
"Trop chargé"
))))))))))</f>
        <v>0</v>
      </c>
      <c r="K61" s="76">
        <f ca="1">IF('Fuel calcul'!$M$11&lt;40000-$B$1,'DATA Fuel Flow'!L61,
IF('Fuel calcul'!$M$11&lt;45000-$B$1,'DATA Fuel Flow'!X61,
IF('Fuel calcul'!$M$11&lt;50000-$B$1,'DATA Fuel Flow'!L146,
IF('Fuel calcul'!$M$11&lt;55000-$B$1,'DATA Fuel Flow'!X146,
IF('Fuel calcul'!$M$11&lt;60000-$B$1,'DATA Fuel Flow'!L231,
IF('Fuel calcul'!$M$11&lt;65000-$B$1,'DATA Fuel Flow'!X231,
IF('Fuel calcul'!$M$11&lt;70000-$B$1,'DATA Fuel Flow'!L316,
IF('Fuel calcul'!$M$11&lt;75000-$B$1,'DATA Fuel Flow'!X316,
IF('Fuel calcul'!$M$11&lt;80000-$B$1,'DATA Fuel Flow'!L401,
IF('Fuel calcul'!$M$11&lt;85000-$B$1,'DATA Fuel Flow'!X401,
"Trop chargé"
))))))))))</f>
        <v>0</v>
      </c>
    </row>
    <row r="62" spans="1:11" ht="15.5" x14ac:dyDescent="0.35">
      <c r="A62" s="86">
        <v>30000</v>
      </c>
      <c r="B62" s="74">
        <v>560</v>
      </c>
      <c r="C62" s="75">
        <f ca="1">IF('Fuel calcul'!$M$11&lt;40000-$B$1,'DATA Fuel Flow'!D62,
IF('Fuel calcul'!$M$11&lt;45000-$B$1,'DATA Fuel Flow'!P62,
IF('Fuel calcul'!$M$11&lt;50000-$B$1,'DATA Fuel Flow'!D147,
IF('Fuel calcul'!$M$11&lt;55000-$B$1,'DATA Fuel Flow'!P147,
IF('Fuel calcul'!$M$11&lt;60000-$B$1,'DATA Fuel Flow'!D232,
IF('Fuel calcul'!$M$11&lt;65000-$B$1,'DATA Fuel Flow'!P232,
IF('Fuel calcul'!$M$11&lt;70000-$B$1,'DATA Fuel Flow'!D317,
IF('Fuel calcul'!$M$11&lt;75000-$B$1,'DATA Fuel Flow'!P317,
IF('Fuel calcul'!$M$11&lt;80000-$B$1,'DATA Fuel Flow'!D402,
IF('Fuel calcul'!$M$11&lt;85000-$B$1,'DATA Fuel Flow'!P402,
"Trop chargé"
))))))))))</f>
        <v>8958</v>
      </c>
      <c r="D62" s="75">
        <f ca="1">IF('Fuel calcul'!$M$11&lt;40000-$B$1,'DATA Fuel Flow'!E62,
IF('Fuel calcul'!$M$11&lt;45000-$B$1,'DATA Fuel Flow'!Q62,
IF('Fuel calcul'!$M$11&lt;50000-$B$1,'DATA Fuel Flow'!E147,
IF('Fuel calcul'!$M$11&lt;55000-$B$1,'DATA Fuel Flow'!Q147,
IF('Fuel calcul'!$M$11&lt;60000-$B$1,'DATA Fuel Flow'!E232,
IF('Fuel calcul'!$M$11&lt;65000-$B$1,'DATA Fuel Flow'!Q232,
IF('Fuel calcul'!$M$11&lt;70000-$B$1,'DATA Fuel Flow'!E317,
IF('Fuel calcul'!$M$11&lt;75000-$B$1,'DATA Fuel Flow'!Q317,
IF('Fuel calcul'!$M$11&lt;80000-$B$1,'DATA Fuel Flow'!E402,
IF('Fuel calcul'!$M$11&lt;85000-$B$1,'DATA Fuel Flow'!Q402,
"Trop chargé"
))))))))))</f>
        <v>10172</v>
      </c>
      <c r="E62" s="75">
        <f ca="1">IF('Fuel calcul'!$M$11&lt;40000-$B$1,'DATA Fuel Flow'!F62,
IF('Fuel calcul'!$M$11&lt;45000-$B$1,'DATA Fuel Flow'!R62,
IF('Fuel calcul'!$M$11&lt;50000-$B$1,'DATA Fuel Flow'!F147,
IF('Fuel calcul'!$M$11&lt;55000-$B$1,'DATA Fuel Flow'!R147,
IF('Fuel calcul'!$M$11&lt;60000-$B$1,'DATA Fuel Flow'!F232,
IF('Fuel calcul'!$M$11&lt;65000-$B$1,'DATA Fuel Flow'!R232,
IF('Fuel calcul'!$M$11&lt;70000-$B$1,'DATA Fuel Flow'!F317,
IF('Fuel calcul'!$M$11&lt;75000-$B$1,'DATA Fuel Flow'!R317,
IF('Fuel calcul'!$M$11&lt;80000-$B$1,'DATA Fuel Flow'!F402,
IF('Fuel calcul'!$M$11&lt;85000-$B$1,'DATA Fuel Flow'!R402,
"Trop chargé"
))))))))))</f>
        <v>11581</v>
      </c>
      <c r="F62" s="75">
        <f ca="1">IF('Fuel calcul'!$M$11&lt;40000-$B$1,'DATA Fuel Flow'!G62,
IF('Fuel calcul'!$M$11&lt;45000-$B$1,'DATA Fuel Flow'!S62,
IF('Fuel calcul'!$M$11&lt;50000-$B$1,'DATA Fuel Flow'!G147,
IF('Fuel calcul'!$M$11&lt;55000-$B$1,'DATA Fuel Flow'!S147,
IF('Fuel calcul'!$M$11&lt;60000-$B$1,'DATA Fuel Flow'!G232,
IF('Fuel calcul'!$M$11&lt;65000-$B$1,'DATA Fuel Flow'!S232,
IF('Fuel calcul'!$M$11&lt;70000-$B$1,'DATA Fuel Flow'!G317,
IF('Fuel calcul'!$M$11&lt;75000-$B$1,'DATA Fuel Flow'!S317,
IF('Fuel calcul'!$M$11&lt;80000-$B$1,'DATA Fuel Flow'!G402,
IF('Fuel calcul'!$M$11&lt;85000-$B$1,'DATA Fuel Flow'!S402,
"Trop chargé"
))))))))))</f>
        <v>0</v>
      </c>
      <c r="G62" s="75">
        <f ca="1">IF('Fuel calcul'!$M$11&lt;40000-$B$1,'DATA Fuel Flow'!H62,
IF('Fuel calcul'!$M$11&lt;45000-$B$1,'DATA Fuel Flow'!T62,
IF('Fuel calcul'!$M$11&lt;50000-$B$1,'DATA Fuel Flow'!H147,
IF('Fuel calcul'!$M$11&lt;55000-$B$1,'DATA Fuel Flow'!T147,
IF('Fuel calcul'!$M$11&lt;60000-$B$1,'DATA Fuel Flow'!H232,
IF('Fuel calcul'!$M$11&lt;65000-$B$1,'DATA Fuel Flow'!T232,
IF('Fuel calcul'!$M$11&lt;70000-$B$1,'DATA Fuel Flow'!H317,
IF('Fuel calcul'!$M$11&lt;75000-$B$1,'DATA Fuel Flow'!T317,
IF('Fuel calcul'!$M$11&lt;80000-$B$1,'DATA Fuel Flow'!H402,
IF('Fuel calcul'!$M$11&lt;85000-$B$1,'DATA Fuel Flow'!T402,
"Trop chargé"
))))))))))</f>
        <v>0</v>
      </c>
      <c r="H62" s="75">
        <f ca="1">IF('Fuel calcul'!$M$11&lt;40000-$B$1,'DATA Fuel Flow'!I62,
IF('Fuel calcul'!$M$11&lt;45000-$B$1,'DATA Fuel Flow'!U62,
IF('Fuel calcul'!$M$11&lt;50000-$B$1,'DATA Fuel Flow'!I147,
IF('Fuel calcul'!$M$11&lt;55000-$B$1,'DATA Fuel Flow'!U147,
IF('Fuel calcul'!$M$11&lt;60000-$B$1,'DATA Fuel Flow'!I232,
IF('Fuel calcul'!$M$11&lt;65000-$B$1,'DATA Fuel Flow'!U232,
IF('Fuel calcul'!$M$11&lt;70000-$B$1,'DATA Fuel Flow'!I317,
IF('Fuel calcul'!$M$11&lt;75000-$B$1,'DATA Fuel Flow'!U317,
IF('Fuel calcul'!$M$11&lt;80000-$B$1,'DATA Fuel Flow'!I402,
IF('Fuel calcul'!$M$11&lt;85000-$B$1,'DATA Fuel Flow'!U402,
"Trop chargé"
))))))))))</f>
        <v>0</v>
      </c>
      <c r="I62" s="75">
        <f ca="1">IF('Fuel calcul'!$M$11&lt;40000-$B$1,'DATA Fuel Flow'!J62,
IF('Fuel calcul'!$M$11&lt;45000-$B$1,'DATA Fuel Flow'!V62,
IF('Fuel calcul'!$M$11&lt;50000-$B$1,'DATA Fuel Flow'!J147,
IF('Fuel calcul'!$M$11&lt;55000-$B$1,'DATA Fuel Flow'!V147,
IF('Fuel calcul'!$M$11&lt;60000-$B$1,'DATA Fuel Flow'!J232,
IF('Fuel calcul'!$M$11&lt;65000-$B$1,'DATA Fuel Flow'!V232,
IF('Fuel calcul'!$M$11&lt;70000-$B$1,'DATA Fuel Flow'!J317,
IF('Fuel calcul'!$M$11&lt;75000-$B$1,'DATA Fuel Flow'!V317,
IF('Fuel calcul'!$M$11&lt;80000-$B$1,'DATA Fuel Flow'!J402,
IF('Fuel calcul'!$M$11&lt;85000-$B$1,'DATA Fuel Flow'!V402,
"Trop chargé"
))))))))))</f>
        <v>0</v>
      </c>
      <c r="J62" s="75">
        <f ca="1">IF('Fuel calcul'!$M$11&lt;40000-$B$1,'DATA Fuel Flow'!K62,
IF('Fuel calcul'!$M$11&lt;45000-$B$1,'DATA Fuel Flow'!W62,
IF('Fuel calcul'!$M$11&lt;50000-$B$1,'DATA Fuel Flow'!K147,
IF('Fuel calcul'!$M$11&lt;55000-$B$1,'DATA Fuel Flow'!W147,
IF('Fuel calcul'!$M$11&lt;60000-$B$1,'DATA Fuel Flow'!K232,
IF('Fuel calcul'!$M$11&lt;65000-$B$1,'DATA Fuel Flow'!W232,
IF('Fuel calcul'!$M$11&lt;70000-$B$1,'DATA Fuel Flow'!K317,
IF('Fuel calcul'!$M$11&lt;75000-$B$1,'DATA Fuel Flow'!W317,
IF('Fuel calcul'!$M$11&lt;80000-$B$1,'DATA Fuel Flow'!K402,
IF('Fuel calcul'!$M$11&lt;85000-$B$1,'DATA Fuel Flow'!W402,
"Trop chargé"
))))))))))</f>
        <v>0</v>
      </c>
      <c r="K62" s="76">
        <f ca="1">IF('Fuel calcul'!$M$11&lt;40000-$B$1,'DATA Fuel Flow'!L62,
IF('Fuel calcul'!$M$11&lt;45000-$B$1,'DATA Fuel Flow'!X62,
IF('Fuel calcul'!$M$11&lt;50000-$B$1,'DATA Fuel Flow'!L147,
IF('Fuel calcul'!$M$11&lt;55000-$B$1,'DATA Fuel Flow'!X147,
IF('Fuel calcul'!$M$11&lt;60000-$B$1,'DATA Fuel Flow'!L232,
IF('Fuel calcul'!$M$11&lt;65000-$B$1,'DATA Fuel Flow'!X232,
IF('Fuel calcul'!$M$11&lt;70000-$B$1,'DATA Fuel Flow'!L317,
IF('Fuel calcul'!$M$11&lt;75000-$B$1,'DATA Fuel Flow'!X317,
IF('Fuel calcul'!$M$11&lt;80000-$B$1,'DATA Fuel Flow'!L402,
IF('Fuel calcul'!$M$11&lt;85000-$B$1,'DATA Fuel Flow'!X402,
"Trop chargé"
))))))))))</f>
        <v>0</v>
      </c>
    </row>
    <row r="63" spans="1:11" ht="16" thickBot="1" x14ac:dyDescent="0.4">
      <c r="A63" s="87">
        <v>30000</v>
      </c>
      <c r="B63" s="79">
        <v>600</v>
      </c>
      <c r="C63" s="80">
        <f ca="1">IF('Fuel calcul'!$M$11&lt;40000-$B$1,'DATA Fuel Flow'!D63,
IF('Fuel calcul'!$M$11&lt;45000-$B$1,'DATA Fuel Flow'!P63,
IF('Fuel calcul'!$M$11&lt;50000-$B$1,'DATA Fuel Flow'!D148,
IF('Fuel calcul'!$M$11&lt;55000-$B$1,'DATA Fuel Flow'!P148,
IF('Fuel calcul'!$M$11&lt;60000-$B$1,'DATA Fuel Flow'!D233,
IF('Fuel calcul'!$M$11&lt;65000-$B$1,'DATA Fuel Flow'!P233,
IF('Fuel calcul'!$M$11&lt;70000-$B$1,'DATA Fuel Flow'!D318,
IF('Fuel calcul'!$M$11&lt;75000-$B$1,'DATA Fuel Flow'!P318,
IF('Fuel calcul'!$M$11&lt;80000-$B$1,'DATA Fuel Flow'!D403,
IF('Fuel calcul'!$M$11&lt;85000-$B$1,'DATA Fuel Flow'!P403,
"Trop chargé"
))))))))))</f>
        <v>14587</v>
      </c>
      <c r="D63" s="80">
        <f ca="1">IF('Fuel calcul'!$M$11&lt;40000-$B$1,'DATA Fuel Flow'!E63,
IF('Fuel calcul'!$M$11&lt;45000-$B$1,'DATA Fuel Flow'!Q63,
IF('Fuel calcul'!$M$11&lt;50000-$B$1,'DATA Fuel Flow'!E148,
IF('Fuel calcul'!$M$11&lt;55000-$B$1,'DATA Fuel Flow'!Q148,
IF('Fuel calcul'!$M$11&lt;60000-$B$1,'DATA Fuel Flow'!E233,
IF('Fuel calcul'!$M$11&lt;65000-$B$1,'DATA Fuel Flow'!Q233,
IF('Fuel calcul'!$M$11&lt;70000-$B$1,'DATA Fuel Flow'!E318,
IF('Fuel calcul'!$M$11&lt;75000-$B$1,'DATA Fuel Flow'!Q318,
IF('Fuel calcul'!$M$11&lt;80000-$B$1,'DATA Fuel Flow'!E403,
IF('Fuel calcul'!$M$11&lt;85000-$B$1,'DATA Fuel Flow'!Q403,
"Trop chargé"
))))))))))</f>
        <v>0</v>
      </c>
      <c r="E63" s="80">
        <f ca="1">IF('Fuel calcul'!$M$11&lt;40000-$B$1,'DATA Fuel Flow'!F63,
IF('Fuel calcul'!$M$11&lt;45000-$B$1,'DATA Fuel Flow'!R63,
IF('Fuel calcul'!$M$11&lt;50000-$B$1,'DATA Fuel Flow'!F148,
IF('Fuel calcul'!$M$11&lt;55000-$B$1,'DATA Fuel Flow'!R148,
IF('Fuel calcul'!$M$11&lt;60000-$B$1,'DATA Fuel Flow'!F233,
IF('Fuel calcul'!$M$11&lt;65000-$B$1,'DATA Fuel Flow'!R233,
IF('Fuel calcul'!$M$11&lt;70000-$B$1,'DATA Fuel Flow'!F318,
IF('Fuel calcul'!$M$11&lt;75000-$B$1,'DATA Fuel Flow'!R318,
IF('Fuel calcul'!$M$11&lt;80000-$B$1,'DATA Fuel Flow'!F403,
IF('Fuel calcul'!$M$11&lt;85000-$B$1,'DATA Fuel Flow'!R403,
"Trop chargé"
))))))))))</f>
        <v>0</v>
      </c>
      <c r="F63" s="80">
        <f ca="1">IF('Fuel calcul'!$M$11&lt;40000-$B$1,'DATA Fuel Flow'!G63,
IF('Fuel calcul'!$M$11&lt;45000-$B$1,'DATA Fuel Flow'!S63,
IF('Fuel calcul'!$M$11&lt;50000-$B$1,'DATA Fuel Flow'!G148,
IF('Fuel calcul'!$M$11&lt;55000-$B$1,'DATA Fuel Flow'!S148,
IF('Fuel calcul'!$M$11&lt;60000-$B$1,'DATA Fuel Flow'!G233,
IF('Fuel calcul'!$M$11&lt;65000-$B$1,'DATA Fuel Flow'!S233,
IF('Fuel calcul'!$M$11&lt;70000-$B$1,'DATA Fuel Flow'!G318,
IF('Fuel calcul'!$M$11&lt;75000-$B$1,'DATA Fuel Flow'!S318,
IF('Fuel calcul'!$M$11&lt;80000-$B$1,'DATA Fuel Flow'!G403,
IF('Fuel calcul'!$M$11&lt;85000-$B$1,'DATA Fuel Flow'!S403,
"Trop chargé"
))))))))))</f>
        <v>0</v>
      </c>
      <c r="G63" s="80">
        <f ca="1">IF('Fuel calcul'!$M$11&lt;40000-$B$1,'DATA Fuel Flow'!H63,
IF('Fuel calcul'!$M$11&lt;45000-$B$1,'DATA Fuel Flow'!T63,
IF('Fuel calcul'!$M$11&lt;50000-$B$1,'DATA Fuel Flow'!H148,
IF('Fuel calcul'!$M$11&lt;55000-$B$1,'DATA Fuel Flow'!T148,
IF('Fuel calcul'!$M$11&lt;60000-$B$1,'DATA Fuel Flow'!H233,
IF('Fuel calcul'!$M$11&lt;65000-$B$1,'DATA Fuel Flow'!T233,
IF('Fuel calcul'!$M$11&lt;70000-$B$1,'DATA Fuel Flow'!H318,
IF('Fuel calcul'!$M$11&lt;75000-$B$1,'DATA Fuel Flow'!T318,
IF('Fuel calcul'!$M$11&lt;80000-$B$1,'DATA Fuel Flow'!H403,
IF('Fuel calcul'!$M$11&lt;85000-$B$1,'DATA Fuel Flow'!T403,
"Trop chargé"
))))))))))</f>
        <v>0</v>
      </c>
      <c r="H63" s="80">
        <f ca="1">IF('Fuel calcul'!$M$11&lt;40000-$B$1,'DATA Fuel Flow'!I63,
IF('Fuel calcul'!$M$11&lt;45000-$B$1,'DATA Fuel Flow'!U63,
IF('Fuel calcul'!$M$11&lt;50000-$B$1,'DATA Fuel Flow'!I148,
IF('Fuel calcul'!$M$11&lt;55000-$B$1,'DATA Fuel Flow'!U148,
IF('Fuel calcul'!$M$11&lt;60000-$B$1,'DATA Fuel Flow'!I233,
IF('Fuel calcul'!$M$11&lt;65000-$B$1,'DATA Fuel Flow'!U233,
IF('Fuel calcul'!$M$11&lt;70000-$B$1,'DATA Fuel Flow'!I318,
IF('Fuel calcul'!$M$11&lt;75000-$B$1,'DATA Fuel Flow'!U318,
IF('Fuel calcul'!$M$11&lt;80000-$B$1,'DATA Fuel Flow'!I403,
IF('Fuel calcul'!$M$11&lt;85000-$B$1,'DATA Fuel Flow'!U403,
"Trop chargé"
))))))))))</f>
        <v>0</v>
      </c>
      <c r="I63" s="80">
        <f ca="1">IF('Fuel calcul'!$M$11&lt;40000-$B$1,'DATA Fuel Flow'!J63,
IF('Fuel calcul'!$M$11&lt;45000-$B$1,'DATA Fuel Flow'!V63,
IF('Fuel calcul'!$M$11&lt;50000-$B$1,'DATA Fuel Flow'!J148,
IF('Fuel calcul'!$M$11&lt;55000-$B$1,'DATA Fuel Flow'!V148,
IF('Fuel calcul'!$M$11&lt;60000-$B$1,'DATA Fuel Flow'!J233,
IF('Fuel calcul'!$M$11&lt;65000-$B$1,'DATA Fuel Flow'!V233,
IF('Fuel calcul'!$M$11&lt;70000-$B$1,'DATA Fuel Flow'!J318,
IF('Fuel calcul'!$M$11&lt;75000-$B$1,'DATA Fuel Flow'!V318,
IF('Fuel calcul'!$M$11&lt;80000-$B$1,'DATA Fuel Flow'!J403,
IF('Fuel calcul'!$M$11&lt;85000-$B$1,'DATA Fuel Flow'!V403,
"Trop chargé"
))))))))))</f>
        <v>0</v>
      </c>
      <c r="J63" s="80">
        <f ca="1">IF('Fuel calcul'!$M$11&lt;40000-$B$1,'DATA Fuel Flow'!K63,
IF('Fuel calcul'!$M$11&lt;45000-$B$1,'DATA Fuel Flow'!W63,
IF('Fuel calcul'!$M$11&lt;50000-$B$1,'DATA Fuel Flow'!K148,
IF('Fuel calcul'!$M$11&lt;55000-$B$1,'DATA Fuel Flow'!W148,
IF('Fuel calcul'!$M$11&lt;60000-$B$1,'DATA Fuel Flow'!K233,
IF('Fuel calcul'!$M$11&lt;65000-$B$1,'DATA Fuel Flow'!W233,
IF('Fuel calcul'!$M$11&lt;70000-$B$1,'DATA Fuel Flow'!K318,
IF('Fuel calcul'!$M$11&lt;75000-$B$1,'DATA Fuel Flow'!W318,
IF('Fuel calcul'!$M$11&lt;80000-$B$1,'DATA Fuel Flow'!K403,
IF('Fuel calcul'!$M$11&lt;85000-$B$1,'DATA Fuel Flow'!W403,
"Trop chargé"
))))))))))</f>
        <v>0</v>
      </c>
      <c r="K63" s="81">
        <f ca="1">IF('Fuel calcul'!$M$11&lt;40000-$B$1,'DATA Fuel Flow'!L63,
IF('Fuel calcul'!$M$11&lt;45000-$B$1,'DATA Fuel Flow'!X63,
IF('Fuel calcul'!$M$11&lt;50000-$B$1,'DATA Fuel Flow'!L148,
IF('Fuel calcul'!$M$11&lt;55000-$B$1,'DATA Fuel Flow'!X148,
IF('Fuel calcul'!$M$11&lt;60000-$B$1,'DATA Fuel Flow'!L233,
IF('Fuel calcul'!$M$11&lt;65000-$B$1,'DATA Fuel Flow'!X233,
IF('Fuel calcul'!$M$11&lt;70000-$B$1,'DATA Fuel Flow'!L318,
IF('Fuel calcul'!$M$11&lt;75000-$B$1,'DATA Fuel Flow'!X318,
IF('Fuel calcul'!$M$11&lt;80000-$B$1,'DATA Fuel Flow'!L403,
IF('Fuel calcul'!$M$11&lt;85000-$B$1,'DATA Fuel Flow'!X403,
"Trop chargé"
))))))))))</f>
        <v>0</v>
      </c>
    </row>
    <row r="64" spans="1:11" ht="15.5" x14ac:dyDescent="0.35">
      <c r="A64" s="85">
        <v>35000</v>
      </c>
      <c r="B64" s="71">
        <v>360</v>
      </c>
      <c r="C64" s="72">
        <f ca="1">IF('Fuel calcul'!$M$11&lt;40000-$B$1,'DATA Fuel Flow'!D64,
IF('Fuel calcul'!$M$11&lt;45000-$B$1,'DATA Fuel Flow'!P64,
IF('Fuel calcul'!$M$11&lt;50000-$B$1,'DATA Fuel Flow'!D149,
IF('Fuel calcul'!$M$11&lt;55000-$B$1,'DATA Fuel Flow'!P149,
IF('Fuel calcul'!$M$11&lt;60000-$B$1,'DATA Fuel Flow'!D234,
IF('Fuel calcul'!$M$11&lt;65000-$B$1,'DATA Fuel Flow'!P234,
IF('Fuel calcul'!$M$11&lt;70000-$B$1,'DATA Fuel Flow'!D319,
IF('Fuel calcul'!$M$11&lt;75000-$B$1,'DATA Fuel Flow'!P319,
IF('Fuel calcul'!$M$11&lt;80000-$B$1,'DATA Fuel Flow'!D404,
IF('Fuel calcul'!$M$11&lt;85000-$B$1,'DATA Fuel Flow'!P404,
"Trop chargé"
))))))))))</f>
        <v>18962</v>
      </c>
      <c r="D64" s="72">
        <f ca="1">IF('Fuel calcul'!$M$11&lt;40000-$B$1,'DATA Fuel Flow'!E64,
IF('Fuel calcul'!$M$11&lt;45000-$B$1,'DATA Fuel Flow'!Q64,
IF('Fuel calcul'!$M$11&lt;50000-$B$1,'DATA Fuel Flow'!E149,
IF('Fuel calcul'!$M$11&lt;55000-$B$1,'DATA Fuel Flow'!Q149,
IF('Fuel calcul'!$M$11&lt;60000-$B$1,'DATA Fuel Flow'!E234,
IF('Fuel calcul'!$M$11&lt;65000-$B$1,'DATA Fuel Flow'!Q234,
IF('Fuel calcul'!$M$11&lt;70000-$B$1,'DATA Fuel Flow'!E319,
IF('Fuel calcul'!$M$11&lt;75000-$B$1,'DATA Fuel Flow'!Q319,
IF('Fuel calcul'!$M$11&lt;80000-$B$1,'DATA Fuel Flow'!E404,
IF('Fuel calcul'!$M$11&lt;85000-$B$1,'DATA Fuel Flow'!Q404,
"Trop chargé"
))))))))))</f>
        <v>19218</v>
      </c>
      <c r="E64" s="72">
        <f ca="1">IF('Fuel calcul'!$M$11&lt;40000-$B$1,'DATA Fuel Flow'!F64,
IF('Fuel calcul'!$M$11&lt;45000-$B$1,'DATA Fuel Flow'!R64,
IF('Fuel calcul'!$M$11&lt;50000-$B$1,'DATA Fuel Flow'!F149,
IF('Fuel calcul'!$M$11&lt;55000-$B$1,'DATA Fuel Flow'!R149,
IF('Fuel calcul'!$M$11&lt;60000-$B$1,'DATA Fuel Flow'!F234,
IF('Fuel calcul'!$M$11&lt;65000-$B$1,'DATA Fuel Flow'!R234,
IF('Fuel calcul'!$M$11&lt;70000-$B$1,'DATA Fuel Flow'!F319,
IF('Fuel calcul'!$M$11&lt;75000-$B$1,'DATA Fuel Flow'!R319,
IF('Fuel calcul'!$M$11&lt;80000-$B$1,'DATA Fuel Flow'!F404,
IF('Fuel calcul'!$M$11&lt;85000-$B$1,'DATA Fuel Flow'!R404,
"Trop chargé"
))))))))))</f>
        <v>19471</v>
      </c>
      <c r="F64" s="72">
        <f ca="1">IF('Fuel calcul'!$M$11&lt;40000-$B$1,'DATA Fuel Flow'!G64,
IF('Fuel calcul'!$M$11&lt;45000-$B$1,'DATA Fuel Flow'!S64,
IF('Fuel calcul'!$M$11&lt;50000-$B$1,'DATA Fuel Flow'!G149,
IF('Fuel calcul'!$M$11&lt;55000-$B$1,'DATA Fuel Flow'!S149,
IF('Fuel calcul'!$M$11&lt;60000-$B$1,'DATA Fuel Flow'!G234,
IF('Fuel calcul'!$M$11&lt;65000-$B$1,'DATA Fuel Flow'!S234,
IF('Fuel calcul'!$M$11&lt;70000-$B$1,'DATA Fuel Flow'!G319,
IF('Fuel calcul'!$M$11&lt;75000-$B$1,'DATA Fuel Flow'!S319,
IF('Fuel calcul'!$M$11&lt;80000-$B$1,'DATA Fuel Flow'!G404,
IF('Fuel calcul'!$M$11&lt;85000-$B$1,'DATA Fuel Flow'!S404,
"Trop chargé"
))))))))))</f>
        <v>0</v>
      </c>
      <c r="G64" s="72">
        <f ca="1">IF('Fuel calcul'!$M$11&lt;40000-$B$1,'DATA Fuel Flow'!H64,
IF('Fuel calcul'!$M$11&lt;45000-$B$1,'DATA Fuel Flow'!T64,
IF('Fuel calcul'!$M$11&lt;50000-$B$1,'DATA Fuel Flow'!H149,
IF('Fuel calcul'!$M$11&lt;55000-$B$1,'DATA Fuel Flow'!T149,
IF('Fuel calcul'!$M$11&lt;60000-$B$1,'DATA Fuel Flow'!H234,
IF('Fuel calcul'!$M$11&lt;65000-$B$1,'DATA Fuel Flow'!T234,
IF('Fuel calcul'!$M$11&lt;70000-$B$1,'DATA Fuel Flow'!H319,
IF('Fuel calcul'!$M$11&lt;75000-$B$1,'DATA Fuel Flow'!T319,
IF('Fuel calcul'!$M$11&lt;80000-$B$1,'DATA Fuel Flow'!H404,
IF('Fuel calcul'!$M$11&lt;85000-$B$1,'DATA Fuel Flow'!T404,
"Trop chargé"
))))))))))</f>
        <v>0</v>
      </c>
      <c r="H64" s="72">
        <f ca="1">IF('Fuel calcul'!$M$11&lt;40000-$B$1,'DATA Fuel Flow'!I64,
IF('Fuel calcul'!$M$11&lt;45000-$B$1,'DATA Fuel Flow'!U64,
IF('Fuel calcul'!$M$11&lt;50000-$B$1,'DATA Fuel Flow'!I149,
IF('Fuel calcul'!$M$11&lt;55000-$B$1,'DATA Fuel Flow'!U149,
IF('Fuel calcul'!$M$11&lt;60000-$B$1,'DATA Fuel Flow'!I234,
IF('Fuel calcul'!$M$11&lt;65000-$B$1,'DATA Fuel Flow'!U234,
IF('Fuel calcul'!$M$11&lt;70000-$B$1,'DATA Fuel Flow'!I319,
IF('Fuel calcul'!$M$11&lt;75000-$B$1,'DATA Fuel Flow'!U319,
IF('Fuel calcul'!$M$11&lt;80000-$B$1,'DATA Fuel Flow'!I404,
IF('Fuel calcul'!$M$11&lt;85000-$B$1,'DATA Fuel Flow'!U404,
"Trop chargé"
))))))))))</f>
        <v>0</v>
      </c>
      <c r="I64" s="72">
        <f ca="1">IF('Fuel calcul'!$M$11&lt;40000-$B$1,'DATA Fuel Flow'!J64,
IF('Fuel calcul'!$M$11&lt;45000-$B$1,'DATA Fuel Flow'!V64,
IF('Fuel calcul'!$M$11&lt;50000-$B$1,'DATA Fuel Flow'!J149,
IF('Fuel calcul'!$M$11&lt;55000-$B$1,'DATA Fuel Flow'!V149,
IF('Fuel calcul'!$M$11&lt;60000-$B$1,'DATA Fuel Flow'!J234,
IF('Fuel calcul'!$M$11&lt;65000-$B$1,'DATA Fuel Flow'!V234,
IF('Fuel calcul'!$M$11&lt;70000-$B$1,'DATA Fuel Flow'!J319,
IF('Fuel calcul'!$M$11&lt;75000-$B$1,'DATA Fuel Flow'!V319,
IF('Fuel calcul'!$M$11&lt;80000-$B$1,'DATA Fuel Flow'!J404,
IF('Fuel calcul'!$M$11&lt;85000-$B$1,'DATA Fuel Flow'!V404,
"Trop chargé"
))))))))))</f>
        <v>0</v>
      </c>
      <c r="J64" s="72">
        <f ca="1">IF('Fuel calcul'!$M$11&lt;40000-$B$1,'DATA Fuel Flow'!K64,
IF('Fuel calcul'!$M$11&lt;45000-$B$1,'DATA Fuel Flow'!W64,
IF('Fuel calcul'!$M$11&lt;50000-$B$1,'DATA Fuel Flow'!K149,
IF('Fuel calcul'!$M$11&lt;55000-$B$1,'DATA Fuel Flow'!W149,
IF('Fuel calcul'!$M$11&lt;60000-$B$1,'DATA Fuel Flow'!K234,
IF('Fuel calcul'!$M$11&lt;65000-$B$1,'DATA Fuel Flow'!W234,
IF('Fuel calcul'!$M$11&lt;70000-$B$1,'DATA Fuel Flow'!K319,
IF('Fuel calcul'!$M$11&lt;75000-$B$1,'DATA Fuel Flow'!W319,
IF('Fuel calcul'!$M$11&lt;80000-$B$1,'DATA Fuel Flow'!K404,
IF('Fuel calcul'!$M$11&lt;85000-$B$1,'DATA Fuel Flow'!W404,
"Trop chargé"
))))))))))</f>
        <v>0</v>
      </c>
      <c r="K64" s="73">
        <f ca="1">IF('Fuel calcul'!$M$11&lt;40000-$B$1,'DATA Fuel Flow'!L64,
IF('Fuel calcul'!$M$11&lt;45000-$B$1,'DATA Fuel Flow'!X64,
IF('Fuel calcul'!$M$11&lt;50000-$B$1,'DATA Fuel Flow'!L149,
IF('Fuel calcul'!$M$11&lt;55000-$B$1,'DATA Fuel Flow'!X149,
IF('Fuel calcul'!$M$11&lt;60000-$B$1,'DATA Fuel Flow'!L234,
IF('Fuel calcul'!$M$11&lt;65000-$B$1,'DATA Fuel Flow'!X234,
IF('Fuel calcul'!$M$11&lt;70000-$B$1,'DATA Fuel Flow'!L319,
IF('Fuel calcul'!$M$11&lt;75000-$B$1,'DATA Fuel Flow'!X319,
IF('Fuel calcul'!$M$11&lt;80000-$B$1,'DATA Fuel Flow'!L404,
IF('Fuel calcul'!$M$11&lt;85000-$B$1,'DATA Fuel Flow'!X404,
"Trop chargé"
))))))))))</f>
        <v>0</v>
      </c>
    </row>
    <row r="65" spans="1:11" ht="15.5" x14ac:dyDescent="0.35">
      <c r="A65" s="86">
        <v>35000</v>
      </c>
      <c r="B65" s="74">
        <v>400</v>
      </c>
      <c r="C65" s="75">
        <f ca="1">IF('Fuel calcul'!$M$11&lt;40000-$B$1,'DATA Fuel Flow'!D65,
IF('Fuel calcul'!$M$11&lt;45000-$B$1,'DATA Fuel Flow'!P65,
IF('Fuel calcul'!$M$11&lt;50000-$B$1,'DATA Fuel Flow'!D150,
IF('Fuel calcul'!$M$11&lt;55000-$B$1,'DATA Fuel Flow'!P150,
IF('Fuel calcul'!$M$11&lt;60000-$B$1,'DATA Fuel Flow'!D235,
IF('Fuel calcul'!$M$11&lt;65000-$B$1,'DATA Fuel Flow'!P235,
IF('Fuel calcul'!$M$11&lt;70000-$B$1,'DATA Fuel Flow'!D320,
IF('Fuel calcul'!$M$11&lt;75000-$B$1,'DATA Fuel Flow'!P320,
IF('Fuel calcul'!$M$11&lt;80000-$B$1,'DATA Fuel Flow'!D405,
IF('Fuel calcul'!$M$11&lt;85000-$B$1,'DATA Fuel Flow'!P405,
"Trop chargé"
))))))))))</f>
        <v>13924</v>
      </c>
      <c r="D65" s="75">
        <f ca="1">IF('Fuel calcul'!$M$11&lt;40000-$B$1,'DATA Fuel Flow'!E65,
IF('Fuel calcul'!$M$11&lt;45000-$B$1,'DATA Fuel Flow'!Q65,
IF('Fuel calcul'!$M$11&lt;50000-$B$1,'DATA Fuel Flow'!E150,
IF('Fuel calcul'!$M$11&lt;55000-$B$1,'DATA Fuel Flow'!Q150,
IF('Fuel calcul'!$M$11&lt;60000-$B$1,'DATA Fuel Flow'!E235,
IF('Fuel calcul'!$M$11&lt;65000-$B$1,'DATA Fuel Flow'!Q235,
IF('Fuel calcul'!$M$11&lt;70000-$B$1,'DATA Fuel Flow'!E320,
IF('Fuel calcul'!$M$11&lt;75000-$B$1,'DATA Fuel Flow'!Q320,
IF('Fuel calcul'!$M$11&lt;80000-$B$1,'DATA Fuel Flow'!E405,
IF('Fuel calcul'!$M$11&lt;85000-$B$1,'DATA Fuel Flow'!Q405,
"Trop chargé"
))))))))))</f>
        <v>14276</v>
      </c>
      <c r="E65" s="75">
        <f ca="1">IF('Fuel calcul'!$M$11&lt;40000-$B$1,'DATA Fuel Flow'!F65,
IF('Fuel calcul'!$M$11&lt;45000-$B$1,'DATA Fuel Flow'!R65,
IF('Fuel calcul'!$M$11&lt;50000-$B$1,'DATA Fuel Flow'!F150,
IF('Fuel calcul'!$M$11&lt;55000-$B$1,'DATA Fuel Flow'!R150,
IF('Fuel calcul'!$M$11&lt;60000-$B$1,'DATA Fuel Flow'!F235,
IF('Fuel calcul'!$M$11&lt;65000-$B$1,'DATA Fuel Flow'!R235,
IF('Fuel calcul'!$M$11&lt;70000-$B$1,'DATA Fuel Flow'!F320,
IF('Fuel calcul'!$M$11&lt;75000-$B$1,'DATA Fuel Flow'!R320,
IF('Fuel calcul'!$M$11&lt;80000-$B$1,'DATA Fuel Flow'!F405,
IF('Fuel calcul'!$M$11&lt;85000-$B$1,'DATA Fuel Flow'!R405,
"Trop chargé"
))))))))))</f>
        <v>14627</v>
      </c>
      <c r="F65" s="75">
        <f ca="1">IF('Fuel calcul'!$M$11&lt;40000-$B$1,'DATA Fuel Flow'!G65,
IF('Fuel calcul'!$M$11&lt;45000-$B$1,'DATA Fuel Flow'!S65,
IF('Fuel calcul'!$M$11&lt;50000-$B$1,'DATA Fuel Flow'!G150,
IF('Fuel calcul'!$M$11&lt;55000-$B$1,'DATA Fuel Flow'!S150,
IF('Fuel calcul'!$M$11&lt;60000-$B$1,'DATA Fuel Flow'!G235,
IF('Fuel calcul'!$M$11&lt;65000-$B$1,'DATA Fuel Flow'!S235,
IF('Fuel calcul'!$M$11&lt;70000-$B$1,'DATA Fuel Flow'!G320,
IF('Fuel calcul'!$M$11&lt;75000-$B$1,'DATA Fuel Flow'!S320,
IF('Fuel calcul'!$M$11&lt;80000-$B$1,'DATA Fuel Flow'!G405,
IF('Fuel calcul'!$M$11&lt;85000-$B$1,'DATA Fuel Flow'!S405,
"Trop chargé"
))))))))))</f>
        <v>0</v>
      </c>
      <c r="G65" s="75">
        <f ca="1">IF('Fuel calcul'!$M$11&lt;40000-$B$1,'DATA Fuel Flow'!H65,
IF('Fuel calcul'!$M$11&lt;45000-$B$1,'DATA Fuel Flow'!T65,
IF('Fuel calcul'!$M$11&lt;50000-$B$1,'DATA Fuel Flow'!H150,
IF('Fuel calcul'!$M$11&lt;55000-$B$1,'DATA Fuel Flow'!T150,
IF('Fuel calcul'!$M$11&lt;60000-$B$1,'DATA Fuel Flow'!H235,
IF('Fuel calcul'!$M$11&lt;65000-$B$1,'DATA Fuel Flow'!T235,
IF('Fuel calcul'!$M$11&lt;70000-$B$1,'DATA Fuel Flow'!H320,
IF('Fuel calcul'!$M$11&lt;75000-$B$1,'DATA Fuel Flow'!T320,
IF('Fuel calcul'!$M$11&lt;80000-$B$1,'DATA Fuel Flow'!H405,
IF('Fuel calcul'!$M$11&lt;85000-$B$1,'DATA Fuel Flow'!T405,
"Trop chargé"
))))))))))</f>
        <v>0</v>
      </c>
      <c r="H65" s="75">
        <f ca="1">IF('Fuel calcul'!$M$11&lt;40000-$B$1,'DATA Fuel Flow'!I65,
IF('Fuel calcul'!$M$11&lt;45000-$B$1,'DATA Fuel Flow'!U65,
IF('Fuel calcul'!$M$11&lt;50000-$B$1,'DATA Fuel Flow'!I150,
IF('Fuel calcul'!$M$11&lt;55000-$B$1,'DATA Fuel Flow'!U150,
IF('Fuel calcul'!$M$11&lt;60000-$B$1,'DATA Fuel Flow'!I235,
IF('Fuel calcul'!$M$11&lt;65000-$B$1,'DATA Fuel Flow'!U235,
IF('Fuel calcul'!$M$11&lt;70000-$B$1,'DATA Fuel Flow'!I320,
IF('Fuel calcul'!$M$11&lt;75000-$B$1,'DATA Fuel Flow'!U320,
IF('Fuel calcul'!$M$11&lt;80000-$B$1,'DATA Fuel Flow'!I405,
IF('Fuel calcul'!$M$11&lt;85000-$B$1,'DATA Fuel Flow'!U405,
"Trop chargé"
))))))))))</f>
        <v>0</v>
      </c>
      <c r="I65" s="75">
        <f ca="1">IF('Fuel calcul'!$M$11&lt;40000-$B$1,'DATA Fuel Flow'!J65,
IF('Fuel calcul'!$M$11&lt;45000-$B$1,'DATA Fuel Flow'!V65,
IF('Fuel calcul'!$M$11&lt;50000-$B$1,'DATA Fuel Flow'!J150,
IF('Fuel calcul'!$M$11&lt;55000-$B$1,'DATA Fuel Flow'!V150,
IF('Fuel calcul'!$M$11&lt;60000-$B$1,'DATA Fuel Flow'!J235,
IF('Fuel calcul'!$M$11&lt;65000-$B$1,'DATA Fuel Flow'!V235,
IF('Fuel calcul'!$M$11&lt;70000-$B$1,'DATA Fuel Flow'!J320,
IF('Fuel calcul'!$M$11&lt;75000-$B$1,'DATA Fuel Flow'!V320,
IF('Fuel calcul'!$M$11&lt;80000-$B$1,'DATA Fuel Flow'!J405,
IF('Fuel calcul'!$M$11&lt;85000-$B$1,'DATA Fuel Flow'!V405,
"Trop chargé"
))))))))))</f>
        <v>0</v>
      </c>
      <c r="J65" s="75">
        <f ca="1">IF('Fuel calcul'!$M$11&lt;40000-$B$1,'DATA Fuel Flow'!K65,
IF('Fuel calcul'!$M$11&lt;45000-$B$1,'DATA Fuel Flow'!W65,
IF('Fuel calcul'!$M$11&lt;50000-$B$1,'DATA Fuel Flow'!K150,
IF('Fuel calcul'!$M$11&lt;55000-$B$1,'DATA Fuel Flow'!W150,
IF('Fuel calcul'!$M$11&lt;60000-$B$1,'DATA Fuel Flow'!K235,
IF('Fuel calcul'!$M$11&lt;65000-$B$1,'DATA Fuel Flow'!W235,
IF('Fuel calcul'!$M$11&lt;70000-$B$1,'DATA Fuel Flow'!K320,
IF('Fuel calcul'!$M$11&lt;75000-$B$1,'DATA Fuel Flow'!W320,
IF('Fuel calcul'!$M$11&lt;80000-$B$1,'DATA Fuel Flow'!K405,
IF('Fuel calcul'!$M$11&lt;85000-$B$1,'DATA Fuel Flow'!W405,
"Trop chargé"
))))))))))</f>
        <v>0</v>
      </c>
      <c r="K65" s="76">
        <f ca="1">IF('Fuel calcul'!$M$11&lt;40000-$B$1,'DATA Fuel Flow'!L65,
IF('Fuel calcul'!$M$11&lt;45000-$B$1,'DATA Fuel Flow'!X65,
IF('Fuel calcul'!$M$11&lt;50000-$B$1,'DATA Fuel Flow'!L150,
IF('Fuel calcul'!$M$11&lt;55000-$B$1,'DATA Fuel Flow'!X150,
IF('Fuel calcul'!$M$11&lt;60000-$B$1,'DATA Fuel Flow'!L235,
IF('Fuel calcul'!$M$11&lt;65000-$B$1,'DATA Fuel Flow'!X235,
IF('Fuel calcul'!$M$11&lt;70000-$B$1,'DATA Fuel Flow'!L320,
IF('Fuel calcul'!$M$11&lt;75000-$B$1,'DATA Fuel Flow'!X320,
IF('Fuel calcul'!$M$11&lt;80000-$B$1,'DATA Fuel Flow'!L405,
IF('Fuel calcul'!$M$11&lt;85000-$B$1,'DATA Fuel Flow'!X405,
"Trop chargé"
))))))))))</f>
        <v>0</v>
      </c>
    </row>
    <row r="66" spans="1:11" ht="15.5" x14ac:dyDescent="0.35">
      <c r="A66" s="86">
        <v>35000</v>
      </c>
      <c r="B66" s="74">
        <v>440</v>
      </c>
      <c r="C66" s="75">
        <f ca="1">IF('Fuel calcul'!$M$11&lt;40000-$B$1,'DATA Fuel Flow'!D66,
IF('Fuel calcul'!$M$11&lt;45000-$B$1,'DATA Fuel Flow'!P66,
IF('Fuel calcul'!$M$11&lt;50000-$B$1,'DATA Fuel Flow'!D151,
IF('Fuel calcul'!$M$11&lt;55000-$B$1,'DATA Fuel Flow'!P151,
IF('Fuel calcul'!$M$11&lt;60000-$B$1,'DATA Fuel Flow'!D236,
IF('Fuel calcul'!$M$11&lt;65000-$B$1,'DATA Fuel Flow'!P236,
IF('Fuel calcul'!$M$11&lt;70000-$B$1,'DATA Fuel Flow'!D321,
IF('Fuel calcul'!$M$11&lt;75000-$B$1,'DATA Fuel Flow'!P321,
IF('Fuel calcul'!$M$11&lt;80000-$B$1,'DATA Fuel Flow'!D406,
IF('Fuel calcul'!$M$11&lt;85000-$B$1,'DATA Fuel Flow'!P406,
"Trop chargé"
))))))))))</f>
        <v>10288</v>
      </c>
      <c r="D66" s="75">
        <f ca="1">IF('Fuel calcul'!$M$11&lt;40000-$B$1,'DATA Fuel Flow'!E66,
IF('Fuel calcul'!$M$11&lt;45000-$B$1,'DATA Fuel Flow'!Q66,
IF('Fuel calcul'!$M$11&lt;50000-$B$1,'DATA Fuel Flow'!E151,
IF('Fuel calcul'!$M$11&lt;55000-$B$1,'DATA Fuel Flow'!Q151,
IF('Fuel calcul'!$M$11&lt;60000-$B$1,'DATA Fuel Flow'!E236,
IF('Fuel calcul'!$M$11&lt;65000-$B$1,'DATA Fuel Flow'!Q236,
IF('Fuel calcul'!$M$11&lt;70000-$B$1,'DATA Fuel Flow'!E321,
IF('Fuel calcul'!$M$11&lt;75000-$B$1,'DATA Fuel Flow'!Q321,
IF('Fuel calcul'!$M$11&lt;80000-$B$1,'DATA Fuel Flow'!E406,
IF('Fuel calcul'!$M$11&lt;85000-$B$1,'DATA Fuel Flow'!Q406,
"Trop chargé"
))))))))))</f>
        <v>10770</v>
      </c>
      <c r="E66" s="75">
        <f ca="1">IF('Fuel calcul'!$M$11&lt;40000-$B$1,'DATA Fuel Flow'!F66,
IF('Fuel calcul'!$M$11&lt;45000-$B$1,'DATA Fuel Flow'!R66,
IF('Fuel calcul'!$M$11&lt;50000-$B$1,'DATA Fuel Flow'!F151,
IF('Fuel calcul'!$M$11&lt;55000-$B$1,'DATA Fuel Flow'!R151,
IF('Fuel calcul'!$M$11&lt;60000-$B$1,'DATA Fuel Flow'!F236,
IF('Fuel calcul'!$M$11&lt;65000-$B$1,'DATA Fuel Flow'!R236,
IF('Fuel calcul'!$M$11&lt;70000-$B$1,'DATA Fuel Flow'!F321,
IF('Fuel calcul'!$M$11&lt;75000-$B$1,'DATA Fuel Flow'!R321,
IF('Fuel calcul'!$M$11&lt;80000-$B$1,'DATA Fuel Flow'!F406,
IF('Fuel calcul'!$M$11&lt;85000-$B$1,'DATA Fuel Flow'!R406,
"Trop chargé"
))))))))))</f>
        <v>11252</v>
      </c>
      <c r="F66" s="75">
        <f ca="1">IF('Fuel calcul'!$M$11&lt;40000-$B$1,'DATA Fuel Flow'!G66,
IF('Fuel calcul'!$M$11&lt;45000-$B$1,'DATA Fuel Flow'!S66,
IF('Fuel calcul'!$M$11&lt;50000-$B$1,'DATA Fuel Flow'!G151,
IF('Fuel calcul'!$M$11&lt;55000-$B$1,'DATA Fuel Flow'!S151,
IF('Fuel calcul'!$M$11&lt;60000-$B$1,'DATA Fuel Flow'!G236,
IF('Fuel calcul'!$M$11&lt;65000-$B$1,'DATA Fuel Flow'!S236,
IF('Fuel calcul'!$M$11&lt;70000-$B$1,'DATA Fuel Flow'!G321,
IF('Fuel calcul'!$M$11&lt;75000-$B$1,'DATA Fuel Flow'!S321,
IF('Fuel calcul'!$M$11&lt;80000-$B$1,'DATA Fuel Flow'!G406,
IF('Fuel calcul'!$M$11&lt;85000-$B$1,'DATA Fuel Flow'!S406,
"Trop chargé"
))))))))))</f>
        <v>0</v>
      </c>
      <c r="G66" s="75">
        <f ca="1">IF('Fuel calcul'!$M$11&lt;40000-$B$1,'DATA Fuel Flow'!H66,
IF('Fuel calcul'!$M$11&lt;45000-$B$1,'DATA Fuel Flow'!T66,
IF('Fuel calcul'!$M$11&lt;50000-$B$1,'DATA Fuel Flow'!H151,
IF('Fuel calcul'!$M$11&lt;55000-$B$1,'DATA Fuel Flow'!T151,
IF('Fuel calcul'!$M$11&lt;60000-$B$1,'DATA Fuel Flow'!H236,
IF('Fuel calcul'!$M$11&lt;65000-$B$1,'DATA Fuel Flow'!T236,
IF('Fuel calcul'!$M$11&lt;70000-$B$1,'DATA Fuel Flow'!H321,
IF('Fuel calcul'!$M$11&lt;75000-$B$1,'DATA Fuel Flow'!T321,
IF('Fuel calcul'!$M$11&lt;80000-$B$1,'DATA Fuel Flow'!H406,
IF('Fuel calcul'!$M$11&lt;85000-$B$1,'DATA Fuel Flow'!T406,
"Trop chargé"
))))))))))</f>
        <v>0</v>
      </c>
      <c r="H66" s="75">
        <f ca="1">IF('Fuel calcul'!$M$11&lt;40000-$B$1,'DATA Fuel Flow'!I66,
IF('Fuel calcul'!$M$11&lt;45000-$B$1,'DATA Fuel Flow'!U66,
IF('Fuel calcul'!$M$11&lt;50000-$B$1,'DATA Fuel Flow'!I151,
IF('Fuel calcul'!$M$11&lt;55000-$B$1,'DATA Fuel Flow'!U151,
IF('Fuel calcul'!$M$11&lt;60000-$B$1,'DATA Fuel Flow'!I236,
IF('Fuel calcul'!$M$11&lt;65000-$B$1,'DATA Fuel Flow'!U236,
IF('Fuel calcul'!$M$11&lt;70000-$B$1,'DATA Fuel Flow'!I321,
IF('Fuel calcul'!$M$11&lt;75000-$B$1,'DATA Fuel Flow'!U321,
IF('Fuel calcul'!$M$11&lt;80000-$B$1,'DATA Fuel Flow'!I406,
IF('Fuel calcul'!$M$11&lt;85000-$B$1,'DATA Fuel Flow'!U406,
"Trop chargé"
))))))))))</f>
        <v>0</v>
      </c>
      <c r="I66" s="75">
        <f ca="1">IF('Fuel calcul'!$M$11&lt;40000-$B$1,'DATA Fuel Flow'!J66,
IF('Fuel calcul'!$M$11&lt;45000-$B$1,'DATA Fuel Flow'!V66,
IF('Fuel calcul'!$M$11&lt;50000-$B$1,'DATA Fuel Flow'!J151,
IF('Fuel calcul'!$M$11&lt;55000-$B$1,'DATA Fuel Flow'!V151,
IF('Fuel calcul'!$M$11&lt;60000-$B$1,'DATA Fuel Flow'!J236,
IF('Fuel calcul'!$M$11&lt;65000-$B$1,'DATA Fuel Flow'!V236,
IF('Fuel calcul'!$M$11&lt;70000-$B$1,'DATA Fuel Flow'!J321,
IF('Fuel calcul'!$M$11&lt;75000-$B$1,'DATA Fuel Flow'!V321,
IF('Fuel calcul'!$M$11&lt;80000-$B$1,'DATA Fuel Flow'!J406,
IF('Fuel calcul'!$M$11&lt;85000-$B$1,'DATA Fuel Flow'!V406,
"Trop chargé"
))))))))))</f>
        <v>0</v>
      </c>
      <c r="J66" s="75">
        <f ca="1">IF('Fuel calcul'!$M$11&lt;40000-$B$1,'DATA Fuel Flow'!K66,
IF('Fuel calcul'!$M$11&lt;45000-$B$1,'DATA Fuel Flow'!W66,
IF('Fuel calcul'!$M$11&lt;50000-$B$1,'DATA Fuel Flow'!K151,
IF('Fuel calcul'!$M$11&lt;55000-$B$1,'DATA Fuel Flow'!W151,
IF('Fuel calcul'!$M$11&lt;60000-$B$1,'DATA Fuel Flow'!K236,
IF('Fuel calcul'!$M$11&lt;65000-$B$1,'DATA Fuel Flow'!W236,
IF('Fuel calcul'!$M$11&lt;70000-$B$1,'DATA Fuel Flow'!K321,
IF('Fuel calcul'!$M$11&lt;75000-$B$1,'DATA Fuel Flow'!W321,
IF('Fuel calcul'!$M$11&lt;80000-$B$1,'DATA Fuel Flow'!K406,
IF('Fuel calcul'!$M$11&lt;85000-$B$1,'DATA Fuel Flow'!W406,
"Trop chargé"
))))))))))</f>
        <v>0</v>
      </c>
      <c r="K66" s="76">
        <f ca="1">IF('Fuel calcul'!$M$11&lt;40000-$B$1,'DATA Fuel Flow'!L66,
IF('Fuel calcul'!$M$11&lt;45000-$B$1,'DATA Fuel Flow'!X66,
IF('Fuel calcul'!$M$11&lt;50000-$B$1,'DATA Fuel Flow'!L151,
IF('Fuel calcul'!$M$11&lt;55000-$B$1,'DATA Fuel Flow'!X151,
IF('Fuel calcul'!$M$11&lt;60000-$B$1,'DATA Fuel Flow'!L236,
IF('Fuel calcul'!$M$11&lt;65000-$B$1,'DATA Fuel Flow'!X236,
IF('Fuel calcul'!$M$11&lt;70000-$B$1,'DATA Fuel Flow'!L321,
IF('Fuel calcul'!$M$11&lt;75000-$B$1,'DATA Fuel Flow'!X321,
IF('Fuel calcul'!$M$11&lt;80000-$B$1,'DATA Fuel Flow'!L406,
IF('Fuel calcul'!$M$11&lt;85000-$B$1,'DATA Fuel Flow'!X406,
"Trop chargé"
))))))))))</f>
        <v>0</v>
      </c>
    </row>
    <row r="67" spans="1:11" ht="15.5" x14ac:dyDescent="0.35">
      <c r="A67" s="86">
        <v>35000</v>
      </c>
      <c r="B67" s="74">
        <v>480</v>
      </c>
      <c r="C67" s="75">
        <f ca="1">IF('Fuel calcul'!$M$11&lt;40000-$B$1,'DATA Fuel Flow'!D67,
IF('Fuel calcul'!$M$11&lt;45000-$B$1,'DATA Fuel Flow'!P67,
IF('Fuel calcul'!$M$11&lt;50000-$B$1,'DATA Fuel Flow'!D152,
IF('Fuel calcul'!$M$11&lt;55000-$B$1,'DATA Fuel Flow'!P152,
IF('Fuel calcul'!$M$11&lt;60000-$B$1,'DATA Fuel Flow'!D237,
IF('Fuel calcul'!$M$11&lt;65000-$B$1,'DATA Fuel Flow'!P237,
IF('Fuel calcul'!$M$11&lt;70000-$B$1,'DATA Fuel Flow'!D322,
IF('Fuel calcul'!$M$11&lt;75000-$B$1,'DATA Fuel Flow'!P322,
IF('Fuel calcul'!$M$11&lt;80000-$B$1,'DATA Fuel Flow'!D407,
IF('Fuel calcul'!$M$11&lt;85000-$B$1,'DATA Fuel Flow'!P407,
"Trop chargé"
))))))))))</f>
        <v>8326</v>
      </c>
      <c r="D67" s="75">
        <f ca="1">IF('Fuel calcul'!$M$11&lt;40000-$B$1,'DATA Fuel Flow'!E67,
IF('Fuel calcul'!$M$11&lt;45000-$B$1,'DATA Fuel Flow'!Q67,
IF('Fuel calcul'!$M$11&lt;50000-$B$1,'DATA Fuel Flow'!E152,
IF('Fuel calcul'!$M$11&lt;55000-$B$1,'DATA Fuel Flow'!Q152,
IF('Fuel calcul'!$M$11&lt;60000-$B$1,'DATA Fuel Flow'!E237,
IF('Fuel calcul'!$M$11&lt;65000-$B$1,'DATA Fuel Flow'!Q237,
IF('Fuel calcul'!$M$11&lt;70000-$B$1,'DATA Fuel Flow'!E322,
IF('Fuel calcul'!$M$11&lt;75000-$B$1,'DATA Fuel Flow'!Q322,
IF('Fuel calcul'!$M$11&lt;80000-$B$1,'DATA Fuel Flow'!E407,
IF('Fuel calcul'!$M$11&lt;85000-$B$1,'DATA Fuel Flow'!Q407,
"Trop chargé"
))))))))))</f>
        <v>8975</v>
      </c>
      <c r="E67" s="75">
        <f ca="1">IF('Fuel calcul'!$M$11&lt;40000-$B$1,'DATA Fuel Flow'!F67,
IF('Fuel calcul'!$M$11&lt;45000-$B$1,'DATA Fuel Flow'!R67,
IF('Fuel calcul'!$M$11&lt;50000-$B$1,'DATA Fuel Flow'!F152,
IF('Fuel calcul'!$M$11&lt;55000-$B$1,'DATA Fuel Flow'!R152,
IF('Fuel calcul'!$M$11&lt;60000-$B$1,'DATA Fuel Flow'!F237,
IF('Fuel calcul'!$M$11&lt;65000-$B$1,'DATA Fuel Flow'!R237,
IF('Fuel calcul'!$M$11&lt;70000-$B$1,'DATA Fuel Flow'!F322,
IF('Fuel calcul'!$M$11&lt;75000-$B$1,'DATA Fuel Flow'!R322,
IF('Fuel calcul'!$M$11&lt;80000-$B$1,'DATA Fuel Flow'!F407,
IF('Fuel calcul'!$M$11&lt;85000-$B$1,'DATA Fuel Flow'!R407,
"Trop chargé"
))))))))))</f>
        <v>9634</v>
      </c>
      <c r="F67" s="75">
        <f ca="1">IF('Fuel calcul'!$M$11&lt;40000-$B$1,'DATA Fuel Flow'!G67,
IF('Fuel calcul'!$M$11&lt;45000-$B$1,'DATA Fuel Flow'!S67,
IF('Fuel calcul'!$M$11&lt;50000-$B$1,'DATA Fuel Flow'!G152,
IF('Fuel calcul'!$M$11&lt;55000-$B$1,'DATA Fuel Flow'!S152,
IF('Fuel calcul'!$M$11&lt;60000-$B$1,'DATA Fuel Flow'!G237,
IF('Fuel calcul'!$M$11&lt;65000-$B$1,'DATA Fuel Flow'!S237,
IF('Fuel calcul'!$M$11&lt;70000-$B$1,'DATA Fuel Flow'!G322,
IF('Fuel calcul'!$M$11&lt;75000-$B$1,'DATA Fuel Flow'!S322,
IF('Fuel calcul'!$M$11&lt;80000-$B$1,'DATA Fuel Flow'!G407,
IF('Fuel calcul'!$M$11&lt;85000-$B$1,'DATA Fuel Flow'!S407,
"Trop chargé"
))))))))))</f>
        <v>0</v>
      </c>
      <c r="G67" s="75">
        <f ca="1">IF('Fuel calcul'!$M$11&lt;40000-$B$1,'DATA Fuel Flow'!H67,
IF('Fuel calcul'!$M$11&lt;45000-$B$1,'DATA Fuel Flow'!T67,
IF('Fuel calcul'!$M$11&lt;50000-$B$1,'DATA Fuel Flow'!H152,
IF('Fuel calcul'!$M$11&lt;55000-$B$1,'DATA Fuel Flow'!T152,
IF('Fuel calcul'!$M$11&lt;60000-$B$1,'DATA Fuel Flow'!H237,
IF('Fuel calcul'!$M$11&lt;65000-$B$1,'DATA Fuel Flow'!T237,
IF('Fuel calcul'!$M$11&lt;70000-$B$1,'DATA Fuel Flow'!H322,
IF('Fuel calcul'!$M$11&lt;75000-$B$1,'DATA Fuel Flow'!T322,
IF('Fuel calcul'!$M$11&lt;80000-$B$1,'DATA Fuel Flow'!H407,
IF('Fuel calcul'!$M$11&lt;85000-$B$1,'DATA Fuel Flow'!T407,
"Trop chargé"
))))))))))</f>
        <v>0</v>
      </c>
      <c r="H67" s="75">
        <f ca="1">IF('Fuel calcul'!$M$11&lt;40000-$B$1,'DATA Fuel Flow'!I67,
IF('Fuel calcul'!$M$11&lt;45000-$B$1,'DATA Fuel Flow'!U67,
IF('Fuel calcul'!$M$11&lt;50000-$B$1,'DATA Fuel Flow'!I152,
IF('Fuel calcul'!$M$11&lt;55000-$B$1,'DATA Fuel Flow'!U152,
IF('Fuel calcul'!$M$11&lt;60000-$B$1,'DATA Fuel Flow'!I237,
IF('Fuel calcul'!$M$11&lt;65000-$B$1,'DATA Fuel Flow'!U237,
IF('Fuel calcul'!$M$11&lt;70000-$B$1,'DATA Fuel Flow'!I322,
IF('Fuel calcul'!$M$11&lt;75000-$B$1,'DATA Fuel Flow'!U322,
IF('Fuel calcul'!$M$11&lt;80000-$B$1,'DATA Fuel Flow'!I407,
IF('Fuel calcul'!$M$11&lt;85000-$B$1,'DATA Fuel Flow'!U407,
"Trop chargé"
))))))))))</f>
        <v>0</v>
      </c>
      <c r="I67" s="75">
        <f ca="1">IF('Fuel calcul'!$M$11&lt;40000-$B$1,'DATA Fuel Flow'!J67,
IF('Fuel calcul'!$M$11&lt;45000-$B$1,'DATA Fuel Flow'!V67,
IF('Fuel calcul'!$M$11&lt;50000-$B$1,'DATA Fuel Flow'!J152,
IF('Fuel calcul'!$M$11&lt;55000-$B$1,'DATA Fuel Flow'!V152,
IF('Fuel calcul'!$M$11&lt;60000-$B$1,'DATA Fuel Flow'!J237,
IF('Fuel calcul'!$M$11&lt;65000-$B$1,'DATA Fuel Flow'!V237,
IF('Fuel calcul'!$M$11&lt;70000-$B$1,'DATA Fuel Flow'!J322,
IF('Fuel calcul'!$M$11&lt;75000-$B$1,'DATA Fuel Flow'!V322,
IF('Fuel calcul'!$M$11&lt;80000-$B$1,'DATA Fuel Flow'!J407,
IF('Fuel calcul'!$M$11&lt;85000-$B$1,'DATA Fuel Flow'!V407,
"Trop chargé"
))))))))))</f>
        <v>0</v>
      </c>
      <c r="J67" s="75">
        <f ca="1">IF('Fuel calcul'!$M$11&lt;40000-$B$1,'DATA Fuel Flow'!K67,
IF('Fuel calcul'!$M$11&lt;45000-$B$1,'DATA Fuel Flow'!W67,
IF('Fuel calcul'!$M$11&lt;50000-$B$1,'DATA Fuel Flow'!K152,
IF('Fuel calcul'!$M$11&lt;55000-$B$1,'DATA Fuel Flow'!W152,
IF('Fuel calcul'!$M$11&lt;60000-$B$1,'DATA Fuel Flow'!K237,
IF('Fuel calcul'!$M$11&lt;65000-$B$1,'DATA Fuel Flow'!W237,
IF('Fuel calcul'!$M$11&lt;70000-$B$1,'DATA Fuel Flow'!K322,
IF('Fuel calcul'!$M$11&lt;75000-$B$1,'DATA Fuel Flow'!W322,
IF('Fuel calcul'!$M$11&lt;80000-$B$1,'DATA Fuel Flow'!K407,
IF('Fuel calcul'!$M$11&lt;85000-$B$1,'DATA Fuel Flow'!W407,
"Trop chargé"
))))))))))</f>
        <v>0</v>
      </c>
      <c r="K67" s="76">
        <f ca="1">IF('Fuel calcul'!$M$11&lt;40000-$B$1,'DATA Fuel Flow'!L67,
IF('Fuel calcul'!$M$11&lt;45000-$B$1,'DATA Fuel Flow'!X67,
IF('Fuel calcul'!$M$11&lt;50000-$B$1,'DATA Fuel Flow'!L152,
IF('Fuel calcul'!$M$11&lt;55000-$B$1,'DATA Fuel Flow'!X152,
IF('Fuel calcul'!$M$11&lt;60000-$B$1,'DATA Fuel Flow'!L237,
IF('Fuel calcul'!$M$11&lt;65000-$B$1,'DATA Fuel Flow'!X237,
IF('Fuel calcul'!$M$11&lt;70000-$B$1,'DATA Fuel Flow'!L322,
IF('Fuel calcul'!$M$11&lt;75000-$B$1,'DATA Fuel Flow'!X322,
IF('Fuel calcul'!$M$11&lt;80000-$B$1,'DATA Fuel Flow'!L407,
IF('Fuel calcul'!$M$11&lt;85000-$B$1,'DATA Fuel Flow'!X407,
"Trop chargé"
))))))))))</f>
        <v>0</v>
      </c>
    </row>
    <row r="68" spans="1:11" ht="15.5" x14ac:dyDescent="0.35">
      <c r="A68" s="86">
        <v>35000</v>
      </c>
      <c r="B68" s="74">
        <v>520</v>
      </c>
      <c r="C68" s="75">
        <f ca="1">IF('Fuel calcul'!$M$11&lt;40000-$B$1,'DATA Fuel Flow'!D68,
IF('Fuel calcul'!$M$11&lt;45000-$B$1,'DATA Fuel Flow'!P68,
IF('Fuel calcul'!$M$11&lt;50000-$B$1,'DATA Fuel Flow'!D153,
IF('Fuel calcul'!$M$11&lt;55000-$B$1,'DATA Fuel Flow'!P153,
IF('Fuel calcul'!$M$11&lt;60000-$B$1,'DATA Fuel Flow'!D238,
IF('Fuel calcul'!$M$11&lt;65000-$B$1,'DATA Fuel Flow'!P238,
IF('Fuel calcul'!$M$11&lt;70000-$B$1,'DATA Fuel Flow'!D323,
IF('Fuel calcul'!$M$11&lt;75000-$B$1,'DATA Fuel Flow'!P323,
IF('Fuel calcul'!$M$11&lt;80000-$B$1,'DATA Fuel Flow'!D408,
IF('Fuel calcul'!$M$11&lt;85000-$B$1,'DATA Fuel Flow'!P408,
"Trop chargé"
))))))))))</f>
        <v>7990</v>
      </c>
      <c r="D68" s="75">
        <f ca="1">IF('Fuel calcul'!$M$11&lt;40000-$B$1,'DATA Fuel Flow'!E68,
IF('Fuel calcul'!$M$11&lt;45000-$B$1,'DATA Fuel Flow'!Q68,
IF('Fuel calcul'!$M$11&lt;50000-$B$1,'DATA Fuel Flow'!E153,
IF('Fuel calcul'!$M$11&lt;55000-$B$1,'DATA Fuel Flow'!Q153,
IF('Fuel calcul'!$M$11&lt;60000-$B$1,'DATA Fuel Flow'!E238,
IF('Fuel calcul'!$M$11&lt;65000-$B$1,'DATA Fuel Flow'!Q238,
IF('Fuel calcul'!$M$11&lt;70000-$B$1,'DATA Fuel Flow'!E323,
IF('Fuel calcul'!$M$11&lt;75000-$B$1,'DATA Fuel Flow'!Q323,
IF('Fuel calcul'!$M$11&lt;80000-$B$1,'DATA Fuel Flow'!E408,
IF('Fuel calcul'!$M$11&lt;85000-$B$1,'DATA Fuel Flow'!Q408,
"Trop chargé"
))))))))))</f>
        <v>8846</v>
      </c>
      <c r="E68" s="75">
        <f ca="1">IF('Fuel calcul'!$M$11&lt;40000-$B$1,'DATA Fuel Flow'!F68,
IF('Fuel calcul'!$M$11&lt;45000-$B$1,'DATA Fuel Flow'!R68,
IF('Fuel calcul'!$M$11&lt;50000-$B$1,'DATA Fuel Flow'!F153,
IF('Fuel calcul'!$M$11&lt;55000-$B$1,'DATA Fuel Flow'!R153,
IF('Fuel calcul'!$M$11&lt;60000-$B$1,'DATA Fuel Flow'!F238,
IF('Fuel calcul'!$M$11&lt;65000-$B$1,'DATA Fuel Flow'!R238,
IF('Fuel calcul'!$M$11&lt;70000-$B$1,'DATA Fuel Flow'!F323,
IF('Fuel calcul'!$M$11&lt;75000-$B$1,'DATA Fuel Flow'!R323,
IF('Fuel calcul'!$M$11&lt;80000-$B$1,'DATA Fuel Flow'!F408,
IF('Fuel calcul'!$M$11&lt;85000-$B$1,'DATA Fuel Flow'!R408,
"Trop chargé"
))))))))))</f>
        <v>9740</v>
      </c>
      <c r="F68" s="75">
        <f ca="1">IF('Fuel calcul'!$M$11&lt;40000-$B$1,'DATA Fuel Flow'!G68,
IF('Fuel calcul'!$M$11&lt;45000-$B$1,'DATA Fuel Flow'!S68,
IF('Fuel calcul'!$M$11&lt;50000-$B$1,'DATA Fuel Flow'!G153,
IF('Fuel calcul'!$M$11&lt;55000-$B$1,'DATA Fuel Flow'!S153,
IF('Fuel calcul'!$M$11&lt;60000-$B$1,'DATA Fuel Flow'!G238,
IF('Fuel calcul'!$M$11&lt;65000-$B$1,'DATA Fuel Flow'!S238,
IF('Fuel calcul'!$M$11&lt;70000-$B$1,'DATA Fuel Flow'!G323,
IF('Fuel calcul'!$M$11&lt;75000-$B$1,'DATA Fuel Flow'!S323,
IF('Fuel calcul'!$M$11&lt;80000-$B$1,'DATA Fuel Flow'!G408,
IF('Fuel calcul'!$M$11&lt;85000-$B$1,'DATA Fuel Flow'!S408,
"Trop chargé"
))))))))))</f>
        <v>0</v>
      </c>
      <c r="G68" s="75">
        <f ca="1">IF('Fuel calcul'!$M$11&lt;40000-$B$1,'DATA Fuel Flow'!H68,
IF('Fuel calcul'!$M$11&lt;45000-$B$1,'DATA Fuel Flow'!T68,
IF('Fuel calcul'!$M$11&lt;50000-$B$1,'DATA Fuel Flow'!H153,
IF('Fuel calcul'!$M$11&lt;55000-$B$1,'DATA Fuel Flow'!T153,
IF('Fuel calcul'!$M$11&lt;60000-$B$1,'DATA Fuel Flow'!H238,
IF('Fuel calcul'!$M$11&lt;65000-$B$1,'DATA Fuel Flow'!T238,
IF('Fuel calcul'!$M$11&lt;70000-$B$1,'DATA Fuel Flow'!H323,
IF('Fuel calcul'!$M$11&lt;75000-$B$1,'DATA Fuel Flow'!T323,
IF('Fuel calcul'!$M$11&lt;80000-$B$1,'DATA Fuel Flow'!H408,
IF('Fuel calcul'!$M$11&lt;85000-$B$1,'DATA Fuel Flow'!T408,
"Trop chargé"
))))))))))</f>
        <v>0</v>
      </c>
      <c r="H68" s="75">
        <f ca="1">IF('Fuel calcul'!$M$11&lt;40000-$B$1,'DATA Fuel Flow'!I68,
IF('Fuel calcul'!$M$11&lt;45000-$B$1,'DATA Fuel Flow'!U68,
IF('Fuel calcul'!$M$11&lt;50000-$B$1,'DATA Fuel Flow'!I153,
IF('Fuel calcul'!$M$11&lt;55000-$B$1,'DATA Fuel Flow'!U153,
IF('Fuel calcul'!$M$11&lt;60000-$B$1,'DATA Fuel Flow'!I238,
IF('Fuel calcul'!$M$11&lt;65000-$B$1,'DATA Fuel Flow'!U238,
IF('Fuel calcul'!$M$11&lt;70000-$B$1,'DATA Fuel Flow'!I323,
IF('Fuel calcul'!$M$11&lt;75000-$B$1,'DATA Fuel Flow'!U323,
IF('Fuel calcul'!$M$11&lt;80000-$B$1,'DATA Fuel Flow'!I408,
IF('Fuel calcul'!$M$11&lt;85000-$B$1,'DATA Fuel Flow'!U408,
"Trop chargé"
))))))))))</f>
        <v>0</v>
      </c>
      <c r="I68" s="75">
        <f ca="1">IF('Fuel calcul'!$M$11&lt;40000-$B$1,'DATA Fuel Flow'!J68,
IF('Fuel calcul'!$M$11&lt;45000-$B$1,'DATA Fuel Flow'!V68,
IF('Fuel calcul'!$M$11&lt;50000-$B$1,'DATA Fuel Flow'!J153,
IF('Fuel calcul'!$M$11&lt;55000-$B$1,'DATA Fuel Flow'!V153,
IF('Fuel calcul'!$M$11&lt;60000-$B$1,'DATA Fuel Flow'!J238,
IF('Fuel calcul'!$M$11&lt;65000-$B$1,'DATA Fuel Flow'!V238,
IF('Fuel calcul'!$M$11&lt;70000-$B$1,'DATA Fuel Flow'!J323,
IF('Fuel calcul'!$M$11&lt;75000-$B$1,'DATA Fuel Flow'!V323,
IF('Fuel calcul'!$M$11&lt;80000-$B$1,'DATA Fuel Flow'!J408,
IF('Fuel calcul'!$M$11&lt;85000-$B$1,'DATA Fuel Flow'!V408,
"Trop chargé"
))))))))))</f>
        <v>0</v>
      </c>
      <c r="J68" s="75">
        <f ca="1">IF('Fuel calcul'!$M$11&lt;40000-$B$1,'DATA Fuel Flow'!K68,
IF('Fuel calcul'!$M$11&lt;45000-$B$1,'DATA Fuel Flow'!W68,
IF('Fuel calcul'!$M$11&lt;50000-$B$1,'DATA Fuel Flow'!K153,
IF('Fuel calcul'!$M$11&lt;55000-$B$1,'DATA Fuel Flow'!W153,
IF('Fuel calcul'!$M$11&lt;60000-$B$1,'DATA Fuel Flow'!K238,
IF('Fuel calcul'!$M$11&lt;65000-$B$1,'DATA Fuel Flow'!W238,
IF('Fuel calcul'!$M$11&lt;70000-$B$1,'DATA Fuel Flow'!K323,
IF('Fuel calcul'!$M$11&lt;75000-$B$1,'DATA Fuel Flow'!W323,
IF('Fuel calcul'!$M$11&lt;80000-$B$1,'DATA Fuel Flow'!K408,
IF('Fuel calcul'!$M$11&lt;85000-$B$1,'DATA Fuel Flow'!W408,
"Trop chargé"
))))))))))</f>
        <v>0</v>
      </c>
      <c r="K68" s="76">
        <f ca="1">IF('Fuel calcul'!$M$11&lt;40000-$B$1,'DATA Fuel Flow'!L68,
IF('Fuel calcul'!$M$11&lt;45000-$B$1,'DATA Fuel Flow'!X68,
IF('Fuel calcul'!$M$11&lt;50000-$B$1,'DATA Fuel Flow'!L153,
IF('Fuel calcul'!$M$11&lt;55000-$B$1,'DATA Fuel Flow'!X153,
IF('Fuel calcul'!$M$11&lt;60000-$B$1,'DATA Fuel Flow'!L238,
IF('Fuel calcul'!$M$11&lt;65000-$B$1,'DATA Fuel Flow'!X238,
IF('Fuel calcul'!$M$11&lt;70000-$B$1,'DATA Fuel Flow'!L323,
IF('Fuel calcul'!$M$11&lt;75000-$B$1,'DATA Fuel Flow'!X323,
IF('Fuel calcul'!$M$11&lt;80000-$B$1,'DATA Fuel Flow'!L408,
IF('Fuel calcul'!$M$11&lt;85000-$B$1,'DATA Fuel Flow'!X408,
"Trop chargé"
))))))))))</f>
        <v>0</v>
      </c>
    </row>
    <row r="69" spans="1:11" ht="15.5" x14ac:dyDescent="0.35">
      <c r="A69" s="86">
        <v>35000</v>
      </c>
      <c r="B69" s="74">
        <v>560</v>
      </c>
      <c r="C69" s="75">
        <f ca="1">IF('Fuel calcul'!$M$11&lt;40000-$B$1,'DATA Fuel Flow'!D69,
IF('Fuel calcul'!$M$11&lt;45000-$B$1,'DATA Fuel Flow'!P69,
IF('Fuel calcul'!$M$11&lt;50000-$B$1,'DATA Fuel Flow'!D154,
IF('Fuel calcul'!$M$11&lt;55000-$B$1,'DATA Fuel Flow'!P154,
IF('Fuel calcul'!$M$11&lt;60000-$B$1,'DATA Fuel Flow'!D239,
IF('Fuel calcul'!$M$11&lt;65000-$B$1,'DATA Fuel Flow'!P239,
IF('Fuel calcul'!$M$11&lt;70000-$B$1,'DATA Fuel Flow'!D324,
IF('Fuel calcul'!$M$11&lt;75000-$B$1,'DATA Fuel Flow'!P324,
IF('Fuel calcul'!$M$11&lt;80000-$B$1,'DATA Fuel Flow'!D409,
IF('Fuel calcul'!$M$11&lt;85000-$B$1,'DATA Fuel Flow'!P409,
"Trop chargé"
))))))))))</f>
        <v>10844</v>
      </c>
      <c r="D69" s="75">
        <f ca="1">IF('Fuel calcul'!$M$11&lt;40000-$B$1,'DATA Fuel Flow'!E69,
IF('Fuel calcul'!$M$11&lt;45000-$B$1,'DATA Fuel Flow'!Q69,
IF('Fuel calcul'!$M$11&lt;50000-$B$1,'DATA Fuel Flow'!E154,
IF('Fuel calcul'!$M$11&lt;55000-$B$1,'DATA Fuel Flow'!Q154,
IF('Fuel calcul'!$M$11&lt;60000-$B$1,'DATA Fuel Flow'!E239,
IF('Fuel calcul'!$M$11&lt;65000-$B$1,'DATA Fuel Flow'!Q239,
IF('Fuel calcul'!$M$11&lt;70000-$B$1,'DATA Fuel Flow'!E324,
IF('Fuel calcul'!$M$11&lt;75000-$B$1,'DATA Fuel Flow'!Q324,
IF('Fuel calcul'!$M$11&lt;80000-$B$1,'DATA Fuel Flow'!E409,
IF('Fuel calcul'!$M$11&lt;85000-$B$1,'DATA Fuel Flow'!Q409,
"Trop chargé"
))))))))))</f>
        <v>0</v>
      </c>
      <c r="E69" s="75">
        <f ca="1">IF('Fuel calcul'!$M$11&lt;40000-$B$1,'DATA Fuel Flow'!F69,
IF('Fuel calcul'!$M$11&lt;45000-$B$1,'DATA Fuel Flow'!R69,
IF('Fuel calcul'!$M$11&lt;50000-$B$1,'DATA Fuel Flow'!F154,
IF('Fuel calcul'!$M$11&lt;55000-$B$1,'DATA Fuel Flow'!R154,
IF('Fuel calcul'!$M$11&lt;60000-$B$1,'DATA Fuel Flow'!F239,
IF('Fuel calcul'!$M$11&lt;65000-$B$1,'DATA Fuel Flow'!R239,
IF('Fuel calcul'!$M$11&lt;70000-$B$1,'DATA Fuel Flow'!F324,
IF('Fuel calcul'!$M$11&lt;75000-$B$1,'DATA Fuel Flow'!R324,
IF('Fuel calcul'!$M$11&lt;80000-$B$1,'DATA Fuel Flow'!F409,
IF('Fuel calcul'!$M$11&lt;85000-$B$1,'DATA Fuel Flow'!R409,
"Trop chargé"
))))))))))</f>
        <v>0</v>
      </c>
      <c r="F69" s="75">
        <f ca="1">IF('Fuel calcul'!$M$11&lt;40000-$B$1,'DATA Fuel Flow'!G69,
IF('Fuel calcul'!$M$11&lt;45000-$B$1,'DATA Fuel Flow'!S69,
IF('Fuel calcul'!$M$11&lt;50000-$B$1,'DATA Fuel Flow'!G154,
IF('Fuel calcul'!$M$11&lt;55000-$B$1,'DATA Fuel Flow'!S154,
IF('Fuel calcul'!$M$11&lt;60000-$B$1,'DATA Fuel Flow'!G239,
IF('Fuel calcul'!$M$11&lt;65000-$B$1,'DATA Fuel Flow'!S239,
IF('Fuel calcul'!$M$11&lt;70000-$B$1,'DATA Fuel Flow'!G324,
IF('Fuel calcul'!$M$11&lt;75000-$B$1,'DATA Fuel Flow'!S324,
IF('Fuel calcul'!$M$11&lt;80000-$B$1,'DATA Fuel Flow'!G409,
IF('Fuel calcul'!$M$11&lt;85000-$B$1,'DATA Fuel Flow'!S409,
"Trop chargé"
))))))))))</f>
        <v>0</v>
      </c>
      <c r="G69" s="75">
        <f ca="1">IF('Fuel calcul'!$M$11&lt;40000-$B$1,'DATA Fuel Flow'!H69,
IF('Fuel calcul'!$M$11&lt;45000-$B$1,'DATA Fuel Flow'!T69,
IF('Fuel calcul'!$M$11&lt;50000-$B$1,'DATA Fuel Flow'!H154,
IF('Fuel calcul'!$M$11&lt;55000-$B$1,'DATA Fuel Flow'!T154,
IF('Fuel calcul'!$M$11&lt;60000-$B$1,'DATA Fuel Flow'!H239,
IF('Fuel calcul'!$M$11&lt;65000-$B$1,'DATA Fuel Flow'!T239,
IF('Fuel calcul'!$M$11&lt;70000-$B$1,'DATA Fuel Flow'!H324,
IF('Fuel calcul'!$M$11&lt;75000-$B$1,'DATA Fuel Flow'!T324,
IF('Fuel calcul'!$M$11&lt;80000-$B$1,'DATA Fuel Flow'!H409,
IF('Fuel calcul'!$M$11&lt;85000-$B$1,'DATA Fuel Flow'!T409,
"Trop chargé"
))))))))))</f>
        <v>0</v>
      </c>
      <c r="H69" s="75">
        <f ca="1">IF('Fuel calcul'!$M$11&lt;40000-$B$1,'DATA Fuel Flow'!I69,
IF('Fuel calcul'!$M$11&lt;45000-$B$1,'DATA Fuel Flow'!U69,
IF('Fuel calcul'!$M$11&lt;50000-$B$1,'DATA Fuel Flow'!I154,
IF('Fuel calcul'!$M$11&lt;55000-$B$1,'DATA Fuel Flow'!U154,
IF('Fuel calcul'!$M$11&lt;60000-$B$1,'DATA Fuel Flow'!I239,
IF('Fuel calcul'!$M$11&lt;65000-$B$1,'DATA Fuel Flow'!U239,
IF('Fuel calcul'!$M$11&lt;70000-$B$1,'DATA Fuel Flow'!I324,
IF('Fuel calcul'!$M$11&lt;75000-$B$1,'DATA Fuel Flow'!U324,
IF('Fuel calcul'!$M$11&lt;80000-$B$1,'DATA Fuel Flow'!I409,
IF('Fuel calcul'!$M$11&lt;85000-$B$1,'DATA Fuel Flow'!U409,
"Trop chargé"
))))))))))</f>
        <v>0</v>
      </c>
      <c r="I69" s="75">
        <f ca="1">IF('Fuel calcul'!$M$11&lt;40000-$B$1,'DATA Fuel Flow'!J69,
IF('Fuel calcul'!$M$11&lt;45000-$B$1,'DATA Fuel Flow'!V69,
IF('Fuel calcul'!$M$11&lt;50000-$B$1,'DATA Fuel Flow'!J154,
IF('Fuel calcul'!$M$11&lt;55000-$B$1,'DATA Fuel Flow'!V154,
IF('Fuel calcul'!$M$11&lt;60000-$B$1,'DATA Fuel Flow'!J239,
IF('Fuel calcul'!$M$11&lt;65000-$B$1,'DATA Fuel Flow'!V239,
IF('Fuel calcul'!$M$11&lt;70000-$B$1,'DATA Fuel Flow'!J324,
IF('Fuel calcul'!$M$11&lt;75000-$B$1,'DATA Fuel Flow'!V324,
IF('Fuel calcul'!$M$11&lt;80000-$B$1,'DATA Fuel Flow'!J409,
IF('Fuel calcul'!$M$11&lt;85000-$B$1,'DATA Fuel Flow'!V409,
"Trop chargé"
))))))))))</f>
        <v>0</v>
      </c>
      <c r="J69" s="75">
        <f ca="1">IF('Fuel calcul'!$M$11&lt;40000-$B$1,'DATA Fuel Flow'!K69,
IF('Fuel calcul'!$M$11&lt;45000-$B$1,'DATA Fuel Flow'!W69,
IF('Fuel calcul'!$M$11&lt;50000-$B$1,'DATA Fuel Flow'!K154,
IF('Fuel calcul'!$M$11&lt;55000-$B$1,'DATA Fuel Flow'!W154,
IF('Fuel calcul'!$M$11&lt;60000-$B$1,'DATA Fuel Flow'!K239,
IF('Fuel calcul'!$M$11&lt;65000-$B$1,'DATA Fuel Flow'!W239,
IF('Fuel calcul'!$M$11&lt;70000-$B$1,'DATA Fuel Flow'!K324,
IF('Fuel calcul'!$M$11&lt;75000-$B$1,'DATA Fuel Flow'!W324,
IF('Fuel calcul'!$M$11&lt;80000-$B$1,'DATA Fuel Flow'!K409,
IF('Fuel calcul'!$M$11&lt;85000-$B$1,'DATA Fuel Flow'!W409,
"Trop chargé"
))))))))))</f>
        <v>0</v>
      </c>
      <c r="K69" s="76">
        <f ca="1">IF('Fuel calcul'!$M$11&lt;40000-$B$1,'DATA Fuel Flow'!L69,
IF('Fuel calcul'!$M$11&lt;45000-$B$1,'DATA Fuel Flow'!X69,
IF('Fuel calcul'!$M$11&lt;50000-$B$1,'DATA Fuel Flow'!L154,
IF('Fuel calcul'!$M$11&lt;55000-$B$1,'DATA Fuel Flow'!X154,
IF('Fuel calcul'!$M$11&lt;60000-$B$1,'DATA Fuel Flow'!L239,
IF('Fuel calcul'!$M$11&lt;65000-$B$1,'DATA Fuel Flow'!X239,
IF('Fuel calcul'!$M$11&lt;70000-$B$1,'DATA Fuel Flow'!L324,
IF('Fuel calcul'!$M$11&lt;75000-$B$1,'DATA Fuel Flow'!X324,
IF('Fuel calcul'!$M$11&lt;80000-$B$1,'DATA Fuel Flow'!L409,
IF('Fuel calcul'!$M$11&lt;85000-$B$1,'DATA Fuel Flow'!X409,
"Trop chargé"
))))))))))</f>
        <v>0</v>
      </c>
    </row>
    <row r="70" spans="1:11" ht="16" thickBot="1" x14ac:dyDescent="0.4">
      <c r="A70" s="87">
        <v>35000</v>
      </c>
      <c r="B70" s="79">
        <v>600</v>
      </c>
      <c r="C70" s="80">
        <f ca="1">IF('Fuel calcul'!$M$11&lt;40000-$B$1,'DATA Fuel Flow'!D70,
IF('Fuel calcul'!$M$11&lt;45000-$B$1,'DATA Fuel Flow'!P70,
IF('Fuel calcul'!$M$11&lt;50000-$B$1,'DATA Fuel Flow'!D155,
IF('Fuel calcul'!$M$11&lt;55000-$B$1,'DATA Fuel Flow'!P155,
IF('Fuel calcul'!$M$11&lt;60000-$B$1,'DATA Fuel Flow'!D240,
IF('Fuel calcul'!$M$11&lt;65000-$B$1,'DATA Fuel Flow'!P240,
IF('Fuel calcul'!$M$11&lt;70000-$B$1,'DATA Fuel Flow'!D325,
IF('Fuel calcul'!$M$11&lt;75000-$B$1,'DATA Fuel Flow'!P325,
IF('Fuel calcul'!$M$11&lt;80000-$B$1,'DATA Fuel Flow'!D410,
IF('Fuel calcul'!$M$11&lt;85000-$B$1,'DATA Fuel Flow'!P410,
"Trop chargé"
))))))))))</f>
        <v>0</v>
      </c>
      <c r="D70" s="80">
        <f ca="1">IF('Fuel calcul'!$M$11&lt;40000-$B$1,'DATA Fuel Flow'!E70,
IF('Fuel calcul'!$M$11&lt;45000-$B$1,'DATA Fuel Flow'!Q70,
IF('Fuel calcul'!$M$11&lt;50000-$B$1,'DATA Fuel Flow'!E155,
IF('Fuel calcul'!$M$11&lt;55000-$B$1,'DATA Fuel Flow'!Q155,
IF('Fuel calcul'!$M$11&lt;60000-$B$1,'DATA Fuel Flow'!E240,
IF('Fuel calcul'!$M$11&lt;65000-$B$1,'DATA Fuel Flow'!Q240,
IF('Fuel calcul'!$M$11&lt;70000-$B$1,'DATA Fuel Flow'!E325,
IF('Fuel calcul'!$M$11&lt;75000-$B$1,'DATA Fuel Flow'!Q325,
IF('Fuel calcul'!$M$11&lt;80000-$B$1,'DATA Fuel Flow'!E410,
IF('Fuel calcul'!$M$11&lt;85000-$B$1,'DATA Fuel Flow'!Q410,
"Trop chargé"
))))))))))</f>
        <v>0</v>
      </c>
      <c r="E70" s="80">
        <f ca="1">IF('Fuel calcul'!$M$11&lt;40000-$B$1,'DATA Fuel Flow'!F70,
IF('Fuel calcul'!$M$11&lt;45000-$B$1,'DATA Fuel Flow'!R70,
IF('Fuel calcul'!$M$11&lt;50000-$B$1,'DATA Fuel Flow'!F155,
IF('Fuel calcul'!$M$11&lt;55000-$B$1,'DATA Fuel Flow'!R155,
IF('Fuel calcul'!$M$11&lt;60000-$B$1,'DATA Fuel Flow'!F240,
IF('Fuel calcul'!$M$11&lt;65000-$B$1,'DATA Fuel Flow'!R240,
IF('Fuel calcul'!$M$11&lt;70000-$B$1,'DATA Fuel Flow'!F325,
IF('Fuel calcul'!$M$11&lt;75000-$B$1,'DATA Fuel Flow'!R325,
IF('Fuel calcul'!$M$11&lt;80000-$B$1,'DATA Fuel Flow'!F410,
IF('Fuel calcul'!$M$11&lt;85000-$B$1,'DATA Fuel Flow'!R410,
"Trop chargé"
))))))))))</f>
        <v>0</v>
      </c>
      <c r="F70" s="80">
        <f ca="1">IF('Fuel calcul'!$M$11&lt;40000-$B$1,'DATA Fuel Flow'!G70,
IF('Fuel calcul'!$M$11&lt;45000-$B$1,'DATA Fuel Flow'!S70,
IF('Fuel calcul'!$M$11&lt;50000-$B$1,'DATA Fuel Flow'!G155,
IF('Fuel calcul'!$M$11&lt;55000-$B$1,'DATA Fuel Flow'!S155,
IF('Fuel calcul'!$M$11&lt;60000-$B$1,'DATA Fuel Flow'!G240,
IF('Fuel calcul'!$M$11&lt;65000-$B$1,'DATA Fuel Flow'!S240,
IF('Fuel calcul'!$M$11&lt;70000-$B$1,'DATA Fuel Flow'!G325,
IF('Fuel calcul'!$M$11&lt;75000-$B$1,'DATA Fuel Flow'!S325,
IF('Fuel calcul'!$M$11&lt;80000-$B$1,'DATA Fuel Flow'!G410,
IF('Fuel calcul'!$M$11&lt;85000-$B$1,'DATA Fuel Flow'!S410,
"Trop chargé"
))))))))))</f>
        <v>0</v>
      </c>
      <c r="G70" s="80">
        <f ca="1">IF('Fuel calcul'!$M$11&lt;40000-$B$1,'DATA Fuel Flow'!H70,
IF('Fuel calcul'!$M$11&lt;45000-$B$1,'DATA Fuel Flow'!T70,
IF('Fuel calcul'!$M$11&lt;50000-$B$1,'DATA Fuel Flow'!H155,
IF('Fuel calcul'!$M$11&lt;55000-$B$1,'DATA Fuel Flow'!T155,
IF('Fuel calcul'!$M$11&lt;60000-$B$1,'DATA Fuel Flow'!H240,
IF('Fuel calcul'!$M$11&lt;65000-$B$1,'DATA Fuel Flow'!T240,
IF('Fuel calcul'!$M$11&lt;70000-$B$1,'DATA Fuel Flow'!H325,
IF('Fuel calcul'!$M$11&lt;75000-$B$1,'DATA Fuel Flow'!T325,
IF('Fuel calcul'!$M$11&lt;80000-$B$1,'DATA Fuel Flow'!H410,
IF('Fuel calcul'!$M$11&lt;85000-$B$1,'DATA Fuel Flow'!T410,
"Trop chargé"
))))))))))</f>
        <v>0</v>
      </c>
      <c r="H70" s="80">
        <f ca="1">IF('Fuel calcul'!$M$11&lt;40000-$B$1,'DATA Fuel Flow'!I70,
IF('Fuel calcul'!$M$11&lt;45000-$B$1,'DATA Fuel Flow'!U70,
IF('Fuel calcul'!$M$11&lt;50000-$B$1,'DATA Fuel Flow'!I155,
IF('Fuel calcul'!$M$11&lt;55000-$B$1,'DATA Fuel Flow'!U155,
IF('Fuel calcul'!$M$11&lt;60000-$B$1,'DATA Fuel Flow'!I240,
IF('Fuel calcul'!$M$11&lt;65000-$B$1,'DATA Fuel Flow'!U240,
IF('Fuel calcul'!$M$11&lt;70000-$B$1,'DATA Fuel Flow'!I325,
IF('Fuel calcul'!$M$11&lt;75000-$B$1,'DATA Fuel Flow'!U325,
IF('Fuel calcul'!$M$11&lt;80000-$B$1,'DATA Fuel Flow'!I410,
IF('Fuel calcul'!$M$11&lt;85000-$B$1,'DATA Fuel Flow'!U410,
"Trop chargé"
))))))))))</f>
        <v>0</v>
      </c>
      <c r="I70" s="80">
        <f ca="1">IF('Fuel calcul'!$M$11&lt;40000-$B$1,'DATA Fuel Flow'!J70,
IF('Fuel calcul'!$M$11&lt;45000-$B$1,'DATA Fuel Flow'!V70,
IF('Fuel calcul'!$M$11&lt;50000-$B$1,'DATA Fuel Flow'!J155,
IF('Fuel calcul'!$M$11&lt;55000-$B$1,'DATA Fuel Flow'!V155,
IF('Fuel calcul'!$M$11&lt;60000-$B$1,'DATA Fuel Flow'!J240,
IF('Fuel calcul'!$M$11&lt;65000-$B$1,'DATA Fuel Flow'!V240,
IF('Fuel calcul'!$M$11&lt;70000-$B$1,'DATA Fuel Flow'!J325,
IF('Fuel calcul'!$M$11&lt;75000-$B$1,'DATA Fuel Flow'!V325,
IF('Fuel calcul'!$M$11&lt;80000-$B$1,'DATA Fuel Flow'!J410,
IF('Fuel calcul'!$M$11&lt;85000-$B$1,'DATA Fuel Flow'!V410,
"Trop chargé"
))))))))))</f>
        <v>0</v>
      </c>
      <c r="J70" s="80">
        <f ca="1">IF('Fuel calcul'!$M$11&lt;40000-$B$1,'DATA Fuel Flow'!K70,
IF('Fuel calcul'!$M$11&lt;45000-$B$1,'DATA Fuel Flow'!W70,
IF('Fuel calcul'!$M$11&lt;50000-$B$1,'DATA Fuel Flow'!K155,
IF('Fuel calcul'!$M$11&lt;55000-$B$1,'DATA Fuel Flow'!W155,
IF('Fuel calcul'!$M$11&lt;60000-$B$1,'DATA Fuel Flow'!K240,
IF('Fuel calcul'!$M$11&lt;65000-$B$1,'DATA Fuel Flow'!W240,
IF('Fuel calcul'!$M$11&lt;70000-$B$1,'DATA Fuel Flow'!K325,
IF('Fuel calcul'!$M$11&lt;75000-$B$1,'DATA Fuel Flow'!W325,
IF('Fuel calcul'!$M$11&lt;80000-$B$1,'DATA Fuel Flow'!K410,
IF('Fuel calcul'!$M$11&lt;85000-$B$1,'DATA Fuel Flow'!W410,
"Trop chargé"
))))))))))</f>
        <v>0</v>
      </c>
      <c r="K70" s="81">
        <f ca="1">IF('Fuel calcul'!$M$11&lt;40000-$B$1,'DATA Fuel Flow'!L70,
IF('Fuel calcul'!$M$11&lt;45000-$B$1,'DATA Fuel Flow'!X70,
IF('Fuel calcul'!$M$11&lt;50000-$B$1,'DATA Fuel Flow'!L155,
IF('Fuel calcul'!$M$11&lt;55000-$B$1,'DATA Fuel Flow'!X155,
IF('Fuel calcul'!$M$11&lt;60000-$B$1,'DATA Fuel Flow'!L240,
IF('Fuel calcul'!$M$11&lt;65000-$B$1,'DATA Fuel Flow'!X240,
IF('Fuel calcul'!$M$11&lt;70000-$B$1,'DATA Fuel Flow'!L325,
IF('Fuel calcul'!$M$11&lt;75000-$B$1,'DATA Fuel Flow'!X325,
IF('Fuel calcul'!$M$11&lt;80000-$B$1,'DATA Fuel Flow'!L410,
IF('Fuel calcul'!$M$11&lt;85000-$B$1,'DATA Fuel Flow'!X410,
"Trop chargé"
))))))))))</f>
        <v>0</v>
      </c>
    </row>
    <row r="71" spans="1:11" ht="15.5" x14ac:dyDescent="0.35">
      <c r="A71" s="85">
        <v>40000</v>
      </c>
      <c r="B71" s="71">
        <v>360</v>
      </c>
      <c r="C71" s="72">
        <f ca="1">IF('Fuel calcul'!$M$11&lt;40000-$B$1,'DATA Fuel Flow'!D71,
IF('Fuel calcul'!$M$11&lt;45000-$B$1,'DATA Fuel Flow'!P71,
IF('Fuel calcul'!$M$11&lt;50000-$B$1,'DATA Fuel Flow'!D156,
IF('Fuel calcul'!$M$11&lt;55000-$B$1,'DATA Fuel Flow'!P156,
IF('Fuel calcul'!$M$11&lt;60000-$B$1,'DATA Fuel Flow'!D241,
IF('Fuel calcul'!$M$11&lt;65000-$B$1,'DATA Fuel Flow'!P241,
IF('Fuel calcul'!$M$11&lt;70000-$B$1,'DATA Fuel Flow'!D326,
IF('Fuel calcul'!$M$11&lt;75000-$B$1,'DATA Fuel Flow'!P326,
IF('Fuel calcul'!$M$11&lt;80000-$B$1,'DATA Fuel Flow'!D411,
IF('Fuel calcul'!$M$11&lt;85000-$B$1,'DATA Fuel Flow'!P411,
"Trop chargé"
))))))))))</f>
        <v>0</v>
      </c>
      <c r="D71" s="72">
        <f ca="1">IF('Fuel calcul'!$M$11&lt;40000-$B$1,'DATA Fuel Flow'!E71,
IF('Fuel calcul'!$M$11&lt;45000-$B$1,'DATA Fuel Flow'!Q71,
IF('Fuel calcul'!$M$11&lt;50000-$B$1,'DATA Fuel Flow'!E156,
IF('Fuel calcul'!$M$11&lt;55000-$B$1,'DATA Fuel Flow'!Q156,
IF('Fuel calcul'!$M$11&lt;60000-$B$1,'DATA Fuel Flow'!E241,
IF('Fuel calcul'!$M$11&lt;65000-$B$1,'DATA Fuel Flow'!Q241,
IF('Fuel calcul'!$M$11&lt;70000-$B$1,'DATA Fuel Flow'!E326,
IF('Fuel calcul'!$M$11&lt;75000-$B$1,'DATA Fuel Flow'!Q326,
IF('Fuel calcul'!$M$11&lt;80000-$B$1,'DATA Fuel Flow'!E411,
IF('Fuel calcul'!$M$11&lt;85000-$B$1,'DATA Fuel Flow'!Q411,
"Trop chargé"
))))))))))</f>
        <v>0</v>
      </c>
      <c r="E71" s="72">
        <f ca="1">IF('Fuel calcul'!$M$11&lt;40000-$B$1,'DATA Fuel Flow'!F71,
IF('Fuel calcul'!$M$11&lt;45000-$B$1,'DATA Fuel Flow'!R71,
IF('Fuel calcul'!$M$11&lt;50000-$B$1,'DATA Fuel Flow'!F156,
IF('Fuel calcul'!$M$11&lt;55000-$B$1,'DATA Fuel Flow'!R156,
IF('Fuel calcul'!$M$11&lt;60000-$B$1,'DATA Fuel Flow'!F241,
IF('Fuel calcul'!$M$11&lt;65000-$B$1,'DATA Fuel Flow'!R241,
IF('Fuel calcul'!$M$11&lt;70000-$B$1,'DATA Fuel Flow'!F326,
IF('Fuel calcul'!$M$11&lt;75000-$B$1,'DATA Fuel Flow'!R326,
IF('Fuel calcul'!$M$11&lt;80000-$B$1,'DATA Fuel Flow'!F411,
IF('Fuel calcul'!$M$11&lt;85000-$B$1,'DATA Fuel Flow'!R411,
"Trop chargé"
))))))))))</f>
        <v>0</v>
      </c>
      <c r="F71" s="72">
        <f ca="1">IF('Fuel calcul'!$M$11&lt;40000-$B$1,'DATA Fuel Flow'!G71,
IF('Fuel calcul'!$M$11&lt;45000-$B$1,'DATA Fuel Flow'!S71,
IF('Fuel calcul'!$M$11&lt;50000-$B$1,'DATA Fuel Flow'!G156,
IF('Fuel calcul'!$M$11&lt;55000-$B$1,'DATA Fuel Flow'!S156,
IF('Fuel calcul'!$M$11&lt;60000-$B$1,'DATA Fuel Flow'!G241,
IF('Fuel calcul'!$M$11&lt;65000-$B$1,'DATA Fuel Flow'!S241,
IF('Fuel calcul'!$M$11&lt;70000-$B$1,'DATA Fuel Flow'!G326,
IF('Fuel calcul'!$M$11&lt;75000-$B$1,'DATA Fuel Flow'!S326,
IF('Fuel calcul'!$M$11&lt;80000-$B$1,'DATA Fuel Flow'!G411,
IF('Fuel calcul'!$M$11&lt;85000-$B$1,'DATA Fuel Flow'!S411,
"Trop chargé"
))))))))))</f>
        <v>0</v>
      </c>
      <c r="G71" s="72">
        <f ca="1">IF('Fuel calcul'!$M$11&lt;40000-$B$1,'DATA Fuel Flow'!H71,
IF('Fuel calcul'!$M$11&lt;45000-$B$1,'DATA Fuel Flow'!T71,
IF('Fuel calcul'!$M$11&lt;50000-$B$1,'DATA Fuel Flow'!H156,
IF('Fuel calcul'!$M$11&lt;55000-$B$1,'DATA Fuel Flow'!T156,
IF('Fuel calcul'!$M$11&lt;60000-$B$1,'DATA Fuel Flow'!H241,
IF('Fuel calcul'!$M$11&lt;65000-$B$1,'DATA Fuel Flow'!T241,
IF('Fuel calcul'!$M$11&lt;70000-$B$1,'DATA Fuel Flow'!H326,
IF('Fuel calcul'!$M$11&lt;75000-$B$1,'DATA Fuel Flow'!T326,
IF('Fuel calcul'!$M$11&lt;80000-$B$1,'DATA Fuel Flow'!H411,
IF('Fuel calcul'!$M$11&lt;85000-$B$1,'DATA Fuel Flow'!T411,
"Trop chargé"
))))))))))</f>
        <v>0</v>
      </c>
      <c r="H71" s="72">
        <f ca="1">IF('Fuel calcul'!$M$11&lt;40000-$B$1,'DATA Fuel Flow'!I71,
IF('Fuel calcul'!$M$11&lt;45000-$B$1,'DATA Fuel Flow'!U71,
IF('Fuel calcul'!$M$11&lt;50000-$B$1,'DATA Fuel Flow'!I156,
IF('Fuel calcul'!$M$11&lt;55000-$B$1,'DATA Fuel Flow'!U156,
IF('Fuel calcul'!$M$11&lt;60000-$B$1,'DATA Fuel Flow'!I241,
IF('Fuel calcul'!$M$11&lt;65000-$B$1,'DATA Fuel Flow'!U241,
IF('Fuel calcul'!$M$11&lt;70000-$B$1,'DATA Fuel Flow'!I326,
IF('Fuel calcul'!$M$11&lt;75000-$B$1,'DATA Fuel Flow'!U326,
IF('Fuel calcul'!$M$11&lt;80000-$B$1,'DATA Fuel Flow'!I411,
IF('Fuel calcul'!$M$11&lt;85000-$B$1,'DATA Fuel Flow'!U411,
"Trop chargé"
))))))))))</f>
        <v>0</v>
      </c>
      <c r="I71" s="72">
        <f ca="1">IF('Fuel calcul'!$M$11&lt;40000-$B$1,'DATA Fuel Flow'!J71,
IF('Fuel calcul'!$M$11&lt;45000-$B$1,'DATA Fuel Flow'!V71,
IF('Fuel calcul'!$M$11&lt;50000-$B$1,'DATA Fuel Flow'!J156,
IF('Fuel calcul'!$M$11&lt;55000-$B$1,'DATA Fuel Flow'!V156,
IF('Fuel calcul'!$M$11&lt;60000-$B$1,'DATA Fuel Flow'!J241,
IF('Fuel calcul'!$M$11&lt;65000-$B$1,'DATA Fuel Flow'!V241,
IF('Fuel calcul'!$M$11&lt;70000-$B$1,'DATA Fuel Flow'!J326,
IF('Fuel calcul'!$M$11&lt;75000-$B$1,'DATA Fuel Flow'!V326,
IF('Fuel calcul'!$M$11&lt;80000-$B$1,'DATA Fuel Flow'!J411,
IF('Fuel calcul'!$M$11&lt;85000-$B$1,'DATA Fuel Flow'!V411,
"Trop chargé"
))))))))))</f>
        <v>0</v>
      </c>
      <c r="J71" s="72">
        <f ca="1">IF('Fuel calcul'!$M$11&lt;40000-$B$1,'DATA Fuel Flow'!K71,
IF('Fuel calcul'!$M$11&lt;45000-$B$1,'DATA Fuel Flow'!W71,
IF('Fuel calcul'!$M$11&lt;50000-$B$1,'DATA Fuel Flow'!K156,
IF('Fuel calcul'!$M$11&lt;55000-$B$1,'DATA Fuel Flow'!W156,
IF('Fuel calcul'!$M$11&lt;60000-$B$1,'DATA Fuel Flow'!K241,
IF('Fuel calcul'!$M$11&lt;65000-$B$1,'DATA Fuel Flow'!W241,
IF('Fuel calcul'!$M$11&lt;70000-$B$1,'DATA Fuel Flow'!K326,
IF('Fuel calcul'!$M$11&lt;75000-$B$1,'DATA Fuel Flow'!W326,
IF('Fuel calcul'!$M$11&lt;80000-$B$1,'DATA Fuel Flow'!K411,
IF('Fuel calcul'!$M$11&lt;85000-$B$1,'DATA Fuel Flow'!W411,
"Trop chargé"
))))))))))</f>
        <v>0</v>
      </c>
      <c r="K71" s="73">
        <f ca="1">IF('Fuel calcul'!$M$11&lt;40000-$B$1,'DATA Fuel Flow'!L71,
IF('Fuel calcul'!$M$11&lt;45000-$B$1,'DATA Fuel Flow'!X71,
IF('Fuel calcul'!$M$11&lt;50000-$B$1,'DATA Fuel Flow'!L156,
IF('Fuel calcul'!$M$11&lt;55000-$B$1,'DATA Fuel Flow'!X156,
IF('Fuel calcul'!$M$11&lt;60000-$B$1,'DATA Fuel Flow'!L241,
IF('Fuel calcul'!$M$11&lt;65000-$B$1,'DATA Fuel Flow'!X241,
IF('Fuel calcul'!$M$11&lt;70000-$B$1,'DATA Fuel Flow'!L326,
IF('Fuel calcul'!$M$11&lt;75000-$B$1,'DATA Fuel Flow'!X326,
IF('Fuel calcul'!$M$11&lt;80000-$B$1,'DATA Fuel Flow'!L411,
IF('Fuel calcul'!$M$11&lt;85000-$B$1,'DATA Fuel Flow'!X411,
"Trop chargé"
))))))))))</f>
        <v>0</v>
      </c>
    </row>
    <row r="72" spans="1:11" ht="15.5" x14ac:dyDescent="0.35">
      <c r="A72" s="86">
        <v>40000</v>
      </c>
      <c r="B72" s="74">
        <v>400</v>
      </c>
      <c r="C72" s="75">
        <f ca="1">IF('Fuel calcul'!$M$11&lt;40000-$B$1,'DATA Fuel Flow'!D72,
IF('Fuel calcul'!$M$11&lt;45000-$B$1,'DATA Fuel Flow'!P72,
IF('Fuel calcul'!$M$11&lt;50000-$B$1,'DATA Fuel Flow'!D157,
IF('Fuel calcul'!$M$11&lt;55000-$B$1,'DATA Fuel Flow'!P157,
IF('Fuel calcul'!$M$11&lt;60000-$B$1,'DATA Fuel Flow'!D242,
IF('Fuel calcul'!$M$11&lt;65000-$B$1,'DATA Fuel Flow'!P242,
IF('Fuel calcul'!$M$11&lt;70000-$B$1,'DATA Fuel Flow'!D327,
IF('Fuel calcul'!$M$11&lt;75000-$B$1,'DATA Fuel Flow'!P327,
IF('Fuel calcul'!$M$11&lt;80000-$B$1,'DATA Fuel Flow'!D412,
IF('Fuel calcul'!$M$11&lt;85000-$B$1,'DATA Fuel Flow'!P412,
"Trop chargé"
))))))))))</f>
        <v>0</v>
      </c>
      <c r="D72" s="75">
        <f ca="1">IF('Fuel calcul'!$M$11&lt;40000-$B$1,'DATA Fuel Flow'!E72,
IF('Fuel calcul'!$M$11&lt;45000-$B$1,'DATA Fuel Flow'!Q72,
IF('Fuel calcul'!$M$11&lt;50000-$B$1,'DATA Fuel Flow'!E157,
IF('Fuel calcul'!$M$11&lt;55000-$B$1,'DATA Fuel Flow'!Q157,
IF('Fuel calcul'!$M$11&lt;60000-$B$1,'DATA Fuel Flow'!E242,
IF('Fuel calcul'!$M$11&lt;65000-$B$1,'DATA Fuel Flow'!Q242,
IF('Fuel calcul'!$M$11&lt;70000-$B$1,'DATA Fuel Flow'!E327,
IF('Fuel calcul'!$M$11&lt;75000-$B$1,'DATA Fuel Flow'!Q327,
IF('Fuel calcul'!$M$11&lt;80000-$B$1,'DATA Fuel Flow'!E412,
IF('Fuel calcul'!$M$11&lt;85000-$B$1,'DATA Fuel Flow'!Q412,
"Trop chargé"
))))))))))</f>
        <v>0</v>
      </c>
      <c r="E72" s="75">
        <f ca="1">IF('Fuel calcul'!$M$11&lt;40000-$B$1,'DATA Fuel Flow'!F72,
IF('Fuel calcul'!$M$11&lt;45000-$B$1,'DATA Fuel Flow'!R72,
IF('Fuel calcul'!$M$11&lt;50000-$B$1,'DATA Fuel Flow'!F157,
IF('Fuel calcul'!$M$11&lt;55000-$B$1,'DATA Fuel Flow'!R157,
IF('Fuel calcul'!$M$11&lt;60000-$B$1,'DATA Fuel Flow'!F242,
IF('Fuel calcul'!$M$11&lt;65000-$B$1,'DATA Fuel Flow'!R242,
IF('Fuel calcul'!$M$11&lt;70000-$B$1,'DATA Fuel Flow'!F327,
IF('Fuel calcul'!$M$11&lt;75000-$B$1,'DATA Fuel Flow'!R327,
IF('Fuel calcul'!$M$11&lt;80000-$B$1,'DATA Fuel Flow'!F412,
IF('Fuel calcul'!$M$11&lt;85000-$B$1,'DATA Fuel Flow'!R412,
"Trop chargé"
))))))))))</f>
        <v>0</v>
      </c>
      <c r="F72" s="75">
        <f ca="1">IF('Fuel calcul'!$M$11&lt;40000-$B$1,'DATA Fuel Flow'!G72,
IF('Fuel calcul'!$M$11&lt;45000-$B$1,'DATA Fuel Flow'!S72,
IF('Fuel calcul'!$M$11&lt;50000-$B$1,'DATA Fuel Flow'!G157,
IF('Fuel calcul'!$M$11&lt;55000-$B$1,'DATA Fuel Flow'!S157,
IF('Fuel calcul'!$M$11&lt;60000-$B$1,'DATA Fuel Flow'!G242,
IF('Fuel calcul'!$M$11&lt;65000-$B$1,'DATA Fuel Flow'!S242,
IF('Fuel calcul'!$M$11&lt;70000-$B$1,'DATA Fuel Flow'!G327,
IF('Fuel calcul'!$M$11&lt;75000-$B$1,'DATA Fuel Flow'!S327,
IF('Fuel calcul'!$M$11&lt;80000-$B$1,'DATA Fuel Flow'!G412,
IF('Fuel calcul'!$M$11&lt;85000-$B$1,'DATA Fuel Flow'!S412,
"Trop chargé"
))))))))))</f>
        <v>0</v>
      </c>
      <c r="G72" s="75">
        <f ca="1">IF('Fuel calcul'!$M$11&lt;40000-$B$1,'DATA Fuel Flow'!H72,
IF('Fuel calcul'!$M$11&lt;45000-$B$1,'DATA Fuel Flow'!T72,
IF('Fuel calcul'!$M$11&lt;50000-$B$1,'DATA Fuel Flow'!H157,
IF('Fuel calcul'!$M$11&lt;55000-$B$1,'DATA Fuel Flow'!T157,
IF('Fuel calcul'!$M$11&lt;60000-$B$1,'DATA Fuel Flow'!H242,
IF('Fuel calcul'!$M$11&lt;65000-$B$1,'DATA Fuel Flow'!T242,
IF('Fuel calcul'!$M$11&lt;70000-$B$1,'DATA Fuel Flow'!H327,
IF('Fuel calcul'!$M$11&lt;75000-$B$1,'DATA Fuel Flow'!T327,
IF('Fuel calcul'!$M$11&lt;80000-$B$1,'DATA Fuel Flow'!H412,
IF('Fuel calcul'!$M$11&lt;85000-$B$1,'DATA Fuel Flow'!T412,
"Trop chargé"
))))))))))</f>
        <v>0</v>
      </c>
      <c r="H72" s="75">
        <f ca="1">IF('Fuel calcul'!$M$11&lt;40000-$B$1,'DATA Fuel Flow'!I72,
IF('Fuel calcul'!$M$11&lt;45000-$B$1,'DATA Fuel Flow'!U72,
IF('Fuel calcul'!$M$11&lt;50000-$B$1,'DATA Fuel Flow'!I157,
IF('Fuel calcul'!$M$11&lt;55000-$B$1,'DATA Fuel Flow'!U157,
IF('Fuel calcul'!$M$11&lt;60000-$B$1,'DATA Fuel Flow'!I242,
IF('Fuel calcul'!$M$11&lt;65000-$B$1,'DATA Fuel Flow'!U242,
IF('Fuel calcul'!$M$11&lt;70000-$B$1,'DATA Fuel Flow'!I327,
IF('Fuel calcul'!$M$11&lt;75000-$B$1,'DATA Fuel Flow'!U327,
IF('Fuel calcul'!$M$11&lt;80000-$B$1,'DATA Fuel Flow'!I412,
IF('Fuel calcul'!$M$11&lt;85000-$B$1,'DATA Fuel Flow'!U412,
"Trop chargé"
))))))))))</f>
        <v>0</v>
      </c>
      <c r="I72" s="75">
        <f ca="1">IF('Fuel calcul'!$M$11&lt;40000-$B$1,'DATA Fuel Flow'!J72,
IF('Fuel calcul'!$M$11&lt;45000-$B$1,'DATA Fuel Flow'!V72,
IF('Fuel calcul'!$M$11&lt;50000-$B$1,'DATA Fuel Flow'!J157,
IF('Fuel calcul'!$M$11&lt;55000-$B$1,'DATA Fuel Flow'!V157,
IF('Fuel calcul'!$M$11&lt;60000-$B$1,'DATA Fuel Flow'!J242,
IF('Fuel calcul'!$M$11&lt;65000-$B$1,'DATA Fuel Flow'!V242,
IF('Fuel calcul'!$M$11&lt;70000-$B$1,'DATA Fuel Flow'!J327,
IF('Fuel calcul'!$M$11&lt;75000-$B$1,'DATA Fuel Flow'!V327,
IF('Fuel calcul'!$M$11&lt;80000-$B$1,'DATA Fuel Flow'!J412,
IF('Fuel calcul'!$M$11&lt;85000-$B$1,'DATA Fuel Flow'!V412,
"Trop chargé"
))))))))))</f>
        <v>0</v>
      </c>
      <c r="J72" s="75">
        <f ca="1">IF('Fuel calcul'!$M$11&lt;40000-$B$1,'DATA Fuel Flow'!K72,
IF('Fuel calcul'!$M$11&lt;45000-$B$1,'DATA Fuel Flow'!W72,
IF('Fuel calcul'!$M$11&lt;50000-$B$1,'DATA Fuel Flow'!K157,
IF('Fuel calcul'!$M$11&lt;55000-$B$1,'DATA Fuel Flow'!W157,
IF('Fuel calcul'!$M$11&lt;60000-$B$1,'DATA Fuel Flow'!K242,
IF('Fuel calcul'!$M$11&lt;65000-$B$1,'DATA Fuel Flow'!W242,
IF('Fuel calcul'!$M$11&lt;70000-$B$1,'DATA Fuel Flow'!K327,
IF('Fuel calcul'!$M$11&lt;75000-$B$1,'DATA Fuel Flow'!W327,
IF('Fuel calcul'!$M$11&lt;80000-$B$1,'DATA Fuel Flow'!K412,
IF('Fuel calcul'!$M$11&lt;85000-$B$1,'DATA Fuel Flow'!W412,
"Trop chargé"
))))))))))</f>
        <v>0</v>
      </c>
      <c r="K72" s="76">
        <f ca="1">IF('Fuel calcul'!$M$11&lt;40000-$B$1,'DATA Fuel Flow'!L72,
IF('Fuel calcul'!$M$11&lt;45000-$B$1,'DATA Fuel Flow'!X72,
IF('Fuel calcul'!$M$11&lt;50000-$B$1,'DATA Fuel Flow'!L157,
IF('Fuel calcul'!$M$11&lt;55000-$B$1,'DATA Fuel Flow'!X157,
IF('Fuel calcul'!$M$11&lt;60000-$B$1,'DATA Fuel Flow'!L242,
IF('Fuel calcul'!$M$11&lt;65000-$B$1,'DATA Fuel Flow'!X242,
IF('Fuel calcul'!$M$11&lt;70000-$B$1,'DATA Fuel Flow'!L327,
IF('Fuel calcul'!$M$11&lt;75000-$B$1,'DATA Fuel Flow'!X327,
IF('Fuel calcul'!$M$11&lt;80000-$B$1,'DATA Fuel Flow'!L412,
IF('Fuel calcul'!$M$11&lt;85000-$B$1,'DATA Fuel Flow'!X412,
"Trop chargé"
))))))))))</f>
        <v>0</v>
      </c>
    </row>
    <row r="73" spans="1:11" ht="15.5" x14ac:dyDescent="0.35">
      <c r="A73" s="86">
        <v>40000</v>
      </c>
      <c r="B73" s="74">
        <v>440</v>
      </c>
      <c r="C73" s="75">
        <f ca="1">IF('Fuel calcul'!$M$11&lt;40000-$B$1,'DATA Fuel Flow'!D73,
IF('Fuel calcul'!$M$11&lt;45000-$B$1,'DATA Fuel Flow'!P73,
IF('Fuel calcul'!$M$11&lt;50000-$B$1,'DATA Fuel Flow'!D158,
IF('Fuel calcul'!$M$11&lt;55000-$B$1,'DATA Fuel Flow'!P158,
IF('Fuel calcul'!$M$11&lt;60000-$B$1,'DATA Fuel Flow'!D243,
IF('Fuel calcul'!$M$11&lt;65000-$B$1,'DATA Fuel Flow'!P243,
IF('Fuel calcul'!$M$11&lt;70000-$B$1,'DATA Fuel Flow'!D328,
IF('Fuel calcul'!$M$11&lt;75000-$B$1,'DATA Fuel Flow'!P328,
IF('Fuel calcul'!$M$11&lt;80000-$B$1,'DATA Fuel Flow'!D413,
IF('Fuel calcul'!$M$11&lt;85000-$B$1,'DATA Fuel Flow'!P413,
"Trop chargé"
))))))))))</f>
        <v>0</v>
      </c>
      <c r="D73" s="75">
        <f ca="1">IF('Fuel calcul'!$M$11&lt;40000-$B$1,'DATA Fuel Flow'!E73,
IF('Fuel calcul'!$M$11&lt;45000-$B$1,'DATA Fuel Flow'!Q73,
IF('Fuel calcul'!$M$11&lt;50000-$B$1,'DATA Fuel Flow'!E158,
IF('Fuel calcul'!$M$11&lt;55000-$B$1,'DATA Fuel Flow'!Q158,
IF('Fuel calcul'!$M$11&lt;60000-$B$1,'DATA Fuel Flow'!E243,
IF('Fuel calcul'!$M$11&lt;65000-$B$1,'DATA Fuel Flow'!Q243,
IF('Fuel calcul'!$M$11&lt;70000-$B$1,'DATA Fuel Flow'!E328,
IF('Fuel calcul'!$M$11&lt;75000-$B$1,'DATA Fuel Flow'!Q328,
IF('Fuel calcul'!$M$11&lt;80000-$B$1,'DATA Fuel Flow'!E413,
IF('Fuel calcul'!$M$11&lt;85000-$B$1,'DATA Fuel Flow'!Q413,
"Trop chargé"
))))))))))</f>
        <v>0</v>
      </c>
      <c r="E73" s="75">
        <f ca="1">IF('Fuel calcul'!$M$11&lt;40000-$B$1,'DATA Fuel Flow'!F73,
IF('Fuel calcul'!$M$11&lt;45000-$B$1,'DATA Fuel Flow'!R73,
IF('Fuel calcul'!$M$11&lt;50000-$B$1,'DATA Fuel Flow'!F158,
IF('Fuel calcul'!$M$11&lt;55000-$B$1,'DATA Fuel Flow'!R158,
IF('Fuel calcul'!$M$11&lt;60000-$B$1,'DATA Fuel Flow'!F243,
IF('Fuel calcul'!$M$11&lt;65000-$B$1,'DATA Fuel Flow'!R243,
IF('Fuel calcul'!$M$11&lt;70000-$B$1,'DATA Fuel Flow'!F328,
IF('Fuel calcul'!$M$11&lt;75000-$B$1,'DATA Fuel Flow'!R328,
IF('Fuel calcul'!$M$11&lt;80000-$B$1,'DATA Fuel Flow'!F413,
IF('Fuel calcul'!$M$11&lt;85000-$B$1,'DATA Fuel Flow'!R413,
"Trop chargé"
))))))))))</f>
        <v>0</v>
      </c>
      <c r="F73" s="75">
        <f ca="1">IF('Fuel calcul'!$M$11&lt;40000-$B$1,'DATA Fuel Flow'!G73,
IF('Fuel calcul'!$M$11&lt;45000-$B$1,'DATA Fuel Flow'!S73,
IF('Fuel calcul'!$M$11&lt;50000-$B$1,'DATA Fuel Flow'!G158,
IF('Fuel calcul'!$M$11&lt;55000-$B$1,'DATA Fuel Flow'!S158,
IF('Fuel calcul'!$M$11&lt;60000-$B$1,'DATA Fuel Flow'!G243,
IF('Fuel calcul'!$M$11&lt;65000-$B$1,'DATA Fuel Flow'!S243,
IF('Fuel calcul'!$M$11&lt;70000-$B$1,'DATA Fuel Flow'!G328,
IF('Fuel calcul'!$M$11&lt;75000-$B$1,'DATA Fuel Flow'!S328,
IF('Fuel calcul'!$M$11&lt;80000-$B$1,'DATA Fuel Flow'!G413,
IF('Fuel calcul'!$M$11&lt;85000-$B$1,'DATA Fuel Flow'!S413,
"Trop chargé"
))))))))))</f>
        <v>0</v>
      </c>
      <c r="G73" s="75">
        <f ca="1">IF('Fuel calcul'!$M$11&lt;40000-$B$1,'DATA Fuel Flow'!H73,
IF('Fuel calcul'!$M$11&lt;45000-$B$1,'DATA Fuel Flow'!T73,
IF('Fuel calcul'!$M$11&lt;50000-$B$1,'DATA Fuel Flow'!H158,
IF('Fuel calcul'!$M$11&lt;55000-$B$1,'DATA Fuel Flow'!T158,
IF('Fuel calcul'!$M$11&lt;60000-$B$1,'DATA Fuel Flow'!H243,
IF('Fuel calcul'!$M$11&lt;65000-$B$1,'DATA Fuel Flow'!T243,
IF('Fuel calcul'!$M$11&lt;70000-$B$1,'DATA Fuel Flow'!H328,
IF('Fuel calcul'!$M$11&lt;75000-$B$1,'DATA Fuel Flow'!T328,
IF('Fuel calcul'!$M$11&lt;80000-$B$1,'DATA Fuel Flow'!H413,
IF('Fuel calcul'!$M$11&lt;85000-$B$1,'DATA Fuel Flow'!T413,
"Trop chargé"
))))))))))</f>
        <v>0</v>
      </c>
      <c r="H73" s="75">
        <f ca="1">IF('Fuel calcul'!$M$11&lt;40000-$B$1,'DATA Fuel Flow'!I73,
IF('Fuel calcul'!$M$11&lt;45000-$B$1,'DATA Fuel Flow'!U73,
IF('Fuel calcul'!$M$11&lt;50000-$B$1,'DATA Fuel Flow'!I158,
IF('Fuel calcul'!$M$11&lt;55000-$B$1,'DATA Fuel Flow'!U158,
IF('Fuel calcul'!$M$11&lt;60000-$B$1,'DATA Fuel Flow'!I243,
IF('Fuel calcul'!$M$11&lt;65000-$B$1,'DATA Fuel Flow'!U243,
IF('Fuel calcul'!$M$11&lt;70000-$B$1,'DATA Fuel Flow'!I328,
IF('Fuel calcul'!$M$11&lt;75000-$B$1,'DATA Fuel Flow'!U328,
IF('Fuel calcul'!$M$11&lt;80000-$B$1,'DATA Fuel Flow'!I413,
IF('Fuel calcul'!$M$11&lt;85000-$B$1,'DATA Fuel Flow'!U413,
"Trop chargé"
))))))))))</f>
        <v>0</v>
      </c>
      <c r="I73" s="75">
        <f ca="1">IF('Fuel calcul'!$M$11&lt;40000-$B$1,'DATA Fuel Flow'!J73,
IF('Fuel calcul'!$M$11&lt;45000-$B$1,'DATA Fuel Flow'!V73,
IF('Fuel calcul'!$M$11&lt;50000-$B$1,'DATA Fuel Flow'!J158,
IF('Fuel calcul'!$M$11&lt;55000-$B$1,'DATA Fuel Flow'!V158,
IF('Fuel calcul'!$M$11&lt;60000-$B$1,'DATA Fuel Flow'!J243,
IF('Fuel calcul'!$M$11&lt;65000-$B$1,'DATA Fuel Flow'!V243,
IF('Fuel calcul'!$M$11&lt;70000-$B$1,'DATA Fuel Flow'!J328,
IF('Fuel calcul'!$M$11&lt;75000-$B$1,'DATA Fuel Flow'!V328,
IF('Fuel calcul'!$M$11&lt;80000-$B$1,'DATA Fuel Flow'!J413,
IF('Fuel calcul'!$M$11&lt;85000-$B$1,'DATA Fuel Flow'!V413,
"Trop chargé"
))))))))))</f>
        <v>0</v>
      </c>
      <c r="J73" s="75">
        <f ca="1">IF('Fuel calcul'!$M$11&lt;40000-$B$1,'DATA Fuel Flow'!K73,
IF('Fuel calcul'!$M$11&lt;45000-$B$1,'DATA Fuel Flow'!W73,
IF('Fuel calcul'!$M$11&lt;50000-$B$1,'DATA Fuel Flow'!K158,
IF('Fuel calcul'!$M$11&lt;55000-$B$1,'DATA Fuel Flow'!W158,
IF('Fuel calcul'!$M$11&lt;60000-$B$1,'DATA Fuel Flow'!K243,
IF('Fuel calcul'!$M$11&lt;65000-$B$1,'DATA Fuel Flow'!W243,
IF('Fuel calcul'!$M$11&lt;70000-$B$1,'DATA Fuel Flow'!K328,
IF('Fuel calcul'!$M$11&lt;75000-$B$1,'DATA Fuel Flow'!W328,
IF('Fuel calcul'!$M$11&lt;80000-$B$1,'DATA Fuel Flow'!K413,
IF('Fuel calcul'!$M$11&lt;85000-$B$1,'DATA Fuel Flow'!W413,
"Trop chargé"
))))))))))</f>
        <v>0</v>
      </c>
      <c r="K73" s="76">
        <f ca="1">IF('Fuel calcul'!$M$11&lt;40000-$B$1,'DATA Fuel Flow'!L73,
IF('Fuel calcul'!$M$11&lt;45000-$B$1,'DATA Fuel Flow'!X73,
IF('Fuel calcul'!$M$11&lt;50000-$B$1,'DATA Fuel Flow'!L158,
IF('Fuel calcul'!$M$11&lt;55000-$B$1,'DATA Fuel Flow'!X158,
IF('Fuel calcul'!$M$11&lt;60000-$B$1,'DATA Fuel Flow'!L243,
IF('Fuel calcul'!$M$11&lt;65000-$B$1,'DATA Fuel Flow'!X243,
IF('Fuel calcul'!$M$11&lt;70000-$B$1,'DATA Fuel Flow'!L328,
IF('Fuel calcul'!$M$11&lt;75000-$B$1,'DATA Fuel Flow'!X328,
IF('Fuel calcul'!$M$11&lt;80000-$B$1,'DATA Fuel Flow'!L413,
IF('Fuel calcul'!$M$11&lt;85000-$B$1,'DATA Fuel Flow'!X413,
"Trop chargé"
))))))))))</f>
        <v>0</v>
      </c>
    </row>
    <row r="74" spans="1:11" ht="15.5" x14ac:dyDescent="0.35">
      <c r="A74" s="86">
        <v>40000</v>
      </c>
      <c r="B74" s="74">
        <v>480</v>
      </c>
      <c r="C74" s="75">
        <f ca="1">IF('Fuel calcul'!$M$11&lt;40000-$B$1,'DATA Fuel Flow'!D74,
IF('Fuel calcul'!$M$11&lt;45000-$B$1,'DATA Fuel Flow'!P74,
IF('Fuel calcul'!$M$11&lt;50000-$B$1,'DATA Fuel Flow'!D159,
IF('Fuel calcul'!$M$11&lt;55000-$B$1,'DATA Fuel Flow'!P159,
IF('Fuel calcul'!$M$11&lt;60000-$B$1,'DATA Fuel Flow'!D244,
IF('Fuel calcul'!$M$11&lt;65000-$B$1,'DATA Fuel Flow'!P244,
IF('Fuel calcul'!$M$11&lt;70000-$B$1,'DATA Fuel Flow'!D329,
IF('Fuel calcul'!$M$11&lt;75000-$B$1,'DATA Fuel Flow'!P329,
IF('Fuel calcul'!$M$11&lt;80000-$B$1,'DATA Fuel Flow'!D414,
IF('Fuel calcul'!$M$11&lt;85000-$B$1,'DATA Fuel Flow'!P414,
"Trop chargé"
))))))))))</f>
        <v>0</v>
      </c>
      <c r="D74" s="75">
        <f ca="1">IF('Fuel calcul'!$M$11&lt;40000-$B$1,'DATA Fuel Flow'!E74,
IF('Fuel calcul'!$M$11&lt;45000-$B$1,'DATA Fuel Flow'!Q74,
IF('Fuel calcul'!$M$11&lt;50000-$B$1,'DATA Fuel Flow'!E159,
IF('Fuel calcul'!$M$11&lt;55000-$B$1,'DATA Fuel Flow'!Q159,
IF('Fuel calcul'!$M$11&lt;60000-$B$1,'DATA Fuel Flow'!E244,
IF('Fuel calcul'!$M$11&lt;65000-$B$1,'DATA Fuel Flow'!Q244,
IF('Fuel calcul'!$M$11&lt;70000-$B$1,'DATA Fuel Flow'!E329,
IF('Fuel calcul'!$M$11&lt;75000-$B$1,'DATA Fuel Flow'!Q329,
IF('Fuel calcul'!$M$11&lt;80000-$B$1,'DATA Fuel Flow'!E414,
IF('Fuel calcul'!$M$11&lt;85000-$B$1,'DATA Fuel Flow'!Q414,
"Trop chargé"
))))))))))</f>
        <v>0</v>
      </c>
      <c r="E74" s="75">
        <f ca="1">IF('Fuel calcul'!$M$11&lt;40000-$B$1,'DATA Fuel Flow'!F74,
IF('Fuel calcul'!$M$11&lt;45000-$B$1,'DATA Fuel Flow'!R74,
IF('Fuel calcul'!$M$11&lt;50000-$B$1,'DATA Fuel Flow'!F159,
IF('Fuel calcul'!$M$11&lt;55000-$B$1,'DATA Fuel Flow'!R159,
IF('Fuel calcul'!$M$11&lt;60000-$B$1,'DATA Fuel Flow'!F244,
IF('Fuel calcul'!$M$11&lt;65000-$B$1,'DATA Fuel Flow'!R244,
IF('Fuel calcul'!$M$11&lt;70000-$B$1,'DATA Fuel Flow'!F329,
IF('Fuel calcul'!$M$11&lt;75000-$B$1,'DATA Fuel Flow'!R329,
IF('Fuel calcul'!$M$11&lt;80000-$B$1,'DATA Fuel Flow'!F414,
IF('Fuel calcul'!$M$11&lt;85000-$B$1,'DATA Fuel Flow'!R414,
"Trop chargé"
))))))))))</f>
        <v>0</v>
      </c>
      <c r="F74" s="75">
        <f ca="1">IF('Fuel calcul'!$M$11&lt;40000-$B$1,'DATA Fuel Flow'!G74,
IF('Fuel calcul'!$M$11&lt;45000-$B$1,'DATA Fuel Flow'!S74,
IF('Fuel calcul'!$M$11&lt;50000-$B$1,'DATA Fuel Flow'!G159,
IF('Fuel calcul'!$M$11&lt;55000-$B$1,'DATA Fuel Flow'!S159,
IF('Fuel calcul'!$M$11&lt;60000-$B$1,'DATA Fuel Flow'!G244,
IF('Fuel calcul'!$M$11&lt;65000-$B$1,'DATA Fuel Flow'!S244,
IF('Fuel calcul'!$M$11&lt;70000-$B$1,'DATA Fuel Flow'!G329,
IF('Fuel calcul'!$M$11&lt;75000-$B$1,'DATA Fuel Flow'!S329,
IF('Fuel calcul'!$M$11&lt;80000-$B$1,'DATA Fuel Flow'!G414,
IF('Fuel calcul'!$M$11&lt;85000-$B$1,'DATA Fuel Flow'!S414,
"Trop chargé"
))))))))))</f>
        <v>0</v>
      </c>
      <c r="G74" s="75">
        <f ca="1">IF('Fuel calcul'!$M$11&lt;40000-$B$1,'DATA Fuel Flow'!H74,
IF('Fuel calcul'!$M$11&lt;45000-$B$1,'DATA Fuel Flow'!T74,
IF('Fuel calcul'!$M$11&lt;50000-$B$1,'DATA Fuel Flow'!H159,
IF('Fuel calcul'!$M$11&lt;55000-$B$1,'DATA Fuel Flow'!T159,
IF('Fuel calcul'!$M$11&lt;60000-$B$1,'DATA Fuel Flow'!H244,
IF('Fuel calcul'!$M$11&lt;65000-$B$1,'DATA Fuel Flow'!T244,
IF('Fuel calcul'!$M$11&lt;70000-$B$1,'DATA Fuel Flow'!H329,
IF('Fuel calcul'!$M$11&lt;75000-$B$1,'DATA Fuel Flow'!T329,
IF('Fuel calcul'!$M$11&lt;80000-$B$1,'DATA Fuel Flow'!H414,
IF('Fuel calcul'!$M$11&lt;85000-$B$1,'DATA Fuel Flow'!T414,
"Trop chargé"
))))))))))</f>
        <v>0</v>
      </c>
      <c r="H74" s="75">
        <f ca="1">IF('Fuel calcul'!$M$11&lt;40000-$B$1,'DATA Fuel Flow'!I74,
IF('Fuel calcul'!$M$11&lt;45000-$B$1,'DATA Fuel Flow'!U74,
IF('Fuel calcul'!$M$11&lt;50000-$B$1,'DATA Fuel Flow'!I159,
IF('Fuel calcul'!$M$11&lt;55000-$B$1,'DATA Fuel Flow'!U159,
IF('Fuel calcul'!$M$11&lt;60000-$B$1,'DATA Fuel Flow'!I244,
IF('Fuel calcul'!$M$11&lt;65000-$B$1,'DATA Fuel Flow'!U244,
IF('Fuel calcul'!$M$11&lt;70000-$B$1,'DATA Fuel Flow'!I329,
IF('Fuel calcul'!$M$11&lt;75000-$B$1,'DATA Fuel Flow'!U329,
IF('Fuel calcul'!$M$11&lt;80000-$B$1,'DATA Fuel Flow'!I414,
IF('Fuel calcul'!$M$11&lt;85000-$B$1,'DATA Fuel Flow'!U414,
"Trop chargé"
))))))))))</f>
        <v>0</v>
      </c>
      <c r="I74" s="75">
        <f ca="1">IF('Fuel calcul'!$M$11&lt;40000-$B$1,'DATA Fuel Flow'!J74,
IF('Fuel calcul'!$M$11&lt;45000-$B$1,'DATA Fuel Flow'!V74,
IF('Fuel calcul'!$M$11&lt;50000-$B$1,'DATA Fuel Flow'!J159,
IF('Fuel calcul'!$M$11&lt;55000-$B$1,'DATA Fuel Flow'!V159,
IF('Fuel calcul'!$M$11&lt;60000-$B$1,'DATA Fuel Flow'!J244,
IF('Fuel calcul'!$M$11&lt;65000-$B$1,'DATA Fuel Flow'!V244,
IF('Fuel calcul'!$M$11&lt;70000-$B$1,'DATA Fuel Flow'!J329,
IF('Fuel calcul'!$M$11&lt;75000-$B$1,'DATA Fuel Flow'!V329,
IF('Fuel calcul'!$M$11&lt;80000-$B$1,'DATA Fuel Flow'!J414,
IF('Fuel calcul'!$M$11&lt;85000-$B$1,'DATA Fuel Flow'!V414,
"Trop chargé"
))))))))))</f>
        <v>0</v>
      </c>
      <c r="J74" s="75">
        <f ca="1">IF('Fuel calcul'!$M$11&lt;40000-$B$1,'DATA Fuel Flow'!K74,
IF('Fuel calcul'!$M$11&lt;45000-$B$1,'DATA Fuel Flow'!W74,
IF('Fuel calcul'!$M$11&lt;50000-$B$1,'DATA Fuel Flow'!K159,
IF('Fuel calcul'!$M$11&lt;55000-$B$1,'DATA Fuel Flow'!W159,
IF('Fuel calcul'!$M$11&lt;60000-$B$1,'DATA Fuel Flow'!K244,
IF('Fuel calcul'!$M$11&lt;65000-$B$1,'DATA Fuel Flow'!W244,
IF('Fuel calcul'!$M$11&lt;70000-$B$1,'DATA Fuel Flow'!K329,
IF('Fuel calcul'!$M$11&lt;75000-$B$1,'DATA Fuel Flow'!W329,
IF('Fuel calcul'!$M$11&lt;80000-$B$1,'DATA Fuel Flow'!K414,
IF('Fuel calcul'!$M$11&lt;85000-$B$1,'DATA Fuel Flow'!W414,
"Trop chargé"
))))))))))</f>
        <v>0</v>
      </c>
      <c r="K74" s="76">
        <f ca="1">IF('Fuel calcul'!$M$11&lt;40000-$B$1,'DATA Fuel Flow'!L74,
IF('Fuel calcul'!$M$11&lt;45000-$B$1,'DATA Fuel Flow'!X74,
IF('Fuel calcul'!$M$11&lt;50000-$B$1,'DATA Fuel Flow'!L159,
IF('Fuel calcul'!$M$11&lt;55000-$B$1,'DATA Fuel Flow'!X159,
IF('Fuel calcul'!$M$11&lt;60000-$B$1,'DATA Fuel Flow'!L244,
IF('Fuel calcul'!$M$11&lt;65000-$B$1,'DATA Fuel Flow'!X244,
IF('Fuel calcul'!$M$11&lt;70000-$B$1,'DATA Fuel Flow'!L329,
IF('Fuel calcul'!$M$11&lt;75000-$B$1,'DATA Fuel Flow'!X329,
IF('Fuel calcul'!$M$11&lt;80000-$B$1,'DATA Fuel Flow'!L414,
IF('Fuel calcul'!$M$11&lt;85000-$B$1,'DATA Fuel Flow'!X414,
"Trop chargé"
))))))))))</f>
        <v>0</v>
      </c>
    </row>
    <row r="75" spans="1:11" ht="15.5" x14ac:dyDescent="0.35">
      <c r="A75" s="86">
        <v>40000</v>
      </c>
      <c r="B75" s="74">
        <v>520</v>
      </c>
      <c r="C75" s="75">
        <f ca="1">IF('Fuel calcul'!$M$11&lt;40000-$B$1,'DATA Fuel Flow'!D75,
IF('Fuel calcul'!$M$11&lt;45000-$B$1,'DATA Fuel Flow'!P75,
IF('Fuel calcul'!$M$11&lt;50000-$B$1,'DATA Fuel Flow'!D160,
IF('Fuel calcul'!$M$11&lt;55000-$B$1,'DATA Fuel Flow'!P160,
IF('Fuel calcul'!$M$11&lt;60000-$B$1,'DATA Fuel Flow'!D245,
IF('Fuel calcul'!$M$11&lt;65000-$B$1,'DATA Fuel Flow'!P245,
IF('Fuel calcul'!$M$11&lt;70000-$B$1,'DATA Fuel Flow'!D330,
IF('Fuel calcul'!$M$11&lt;75000-$B$1,'DATA Fuel Flow'!P330,
IF('Fuel calcul'!$M$11&lt;80000-$B$1,'DATA Fuel Flow'!D415,
IF('Fuel calcul'!$M$11&lt;85000-$B$1,'DATA Fuel Flow'!P415,
"Trop chargé"
))))))))))</f>
        <v>0</v>
      </c>
      <c r="D75" s="75">
        <f ca="1">IF('Fuel calcul'!$M$11&lt;40000-$B$1,'DATA Fuel Flow'!E75,
IF('Fuel calcul'!$M$11&lt;45000-$B$1,'DATA Fuel Flow'!Q75,
IF('Fuel calcul'!$M$11&lt;50000-$B$1,'DATA Fuel Flow'!E160,
IF('Fuel calcul'!$M$11&lt;55000-$B$1,'DATA Fuel Flow'!Q160,
IF('Fuel calcul'!$M$11&lt;60000-$B$1,'DATA Fuel Flow'!E245,
IF('Fuel calcul'!$M$11&lt;65000-$B$1,'DATA Fuel Flow'!Q245,
IF('Fuel calcul'!$M$11&lt;70000-$B$1,'DATA Fuel Flow'!E330,
IF('Fuel calcul'!$M$11&lt;75000-$B$1,'DATA Fuel Flow'!Q330,
IF('Fuel calcul'!$M$11&lt;80000-$B$1,'DATA Fuel Flow'!E415,
IF('Fuel calcul'!$M$11&lt;85000-$B$1,'DATA Fuel Flow'!Q415,
"Trop chargé"
))))))))))</f>
        <v>0</v>
      </c>
      <c r="E75" s="75">
        <f ca="1">IF('Fuel calcul'!$M$11&lt;40000-$B$1,'DATA Fuel Flow'!F75,
IF('Fuel calcul'!$M$11&lt;45000-$B$1,'DATA Fuel Flow'!R75,
IF('Fuel calcul'!$M$11&lt;50000-$B$1,'DATA Fuel Flow'!F160,
IF('Fuel calcul'!$M$11&lt;55000-$B$1,'DATA Fuel Flow'!R160,
IF('Fuel calcul'!$M$11&lt;60000-$B$1,'DATA Fuel Flow'!F245,
IF('Fuel calcul'!$M$11&lt;65000-$B$1,'DATA Fuel Flow'!R245,
IF('Fuel calcul'!$M$11&lt;70000-$B$1,'DATA Fuel Flow'!F330,
IF('Fuel calcul'!$M$11&lt;75000-$B$1,'DATA Fuel Flow'!R330,
IF('Fuel calcul'!$M$11&lt;80000-$B$1,'DATA Fuel Flow'!F415,
IF('Fuel calcul'!$M$11&lt;85000-$B$1,'DATA Fuel Flow'!R415,
"Trop chargé"
))))))))))</f>
        <v>0</v>
      </c>
      <c r="F75" s="75">
        <f ca="1">IF('Fuel calcul'!$M$11&lt;40000-$B$1,'DATA Fuel Flow'!G75,
IF('Fuel calcul'!$M$11&lt;45000-$B$1,'DATA Fuel Flow'!S75,
IF('Fuel calcul'!$M$11&lt;50000-$B$1,'DATA Fuel Flow'!G160,
IF('Fuel calcul'!$M$11&lt;55000-$B$1,'DATA Fuel Flow'!S160,
IF('Fuel calcul'!$M$11&lt;60000-$B$1,'DATA Fuel Flow'!G245,
IF('Fuel calcul'!$M$11&lt;65000-$B$1,'DATA Fuel Flow'!S245,
IF('Fuel calcul'!$M$11&lt;70000-$B$1,'DATA Fuel Flow'!G330,
IF('Fuel calcul'!$M$11&lt;75000-$B$1,'DATA Fuel Flow'!S330,
IF('Fuel calcul'!$M$11&lt;80000-$B$1,'DATA Fuel Flow'!G415,
IF('Fuel calcul'!$M$11&lt;85000-$B$1,'DATA Fuel Flow'!S415,
"Trop chargé"
))))))))))</f>
        <v>0</v>
      </c>
      <c r="G75" s="75">
        <f ca="1">IF('Fuel calcul'!$M$11&lt;40000-$B$1,'DATA Fuel Flow'!H75,
IF('Fuel calcul'!$M$11&lt;45000-$B$1,'DATA Fuel Flow'!T75,
IF('Fuel calcul'!$M$11&lt;50000-$B$1,'DATA Fuel Flow'!H160,
IF('Fuel calcul'!$M$11&lt;55000-$B$1,'DATA Fuel Flow'!T160,
IF('Fuel calcul'!$M$11&lt;60000-$B$1,'DATA Fuel Flow'!H245,
IF('Fuel calcul'!$M$11&lt;65000-$B$1,'DATA Fuel Flow'!T245,
IF('Fuel calcul'!$M$11&lt;70000-$B$1,'DATA Fuel Flow'!H330,
IF('Fuel calcul'!$M$11&lt;75000-$B$1,'DATA Fuel Flow'!T330,
IF('Fuel calcul'!$M$11&lt;80000-$B$1,'DATA Fuel Flow'!H415,
IF('Fuel calcul'!$M$11&lt;85000-$B$1,'DATA Fuel Flow'!T415,
"Trop chargé"
))))))))))</f>
        <v>0</v>
      </c>
      <c r="H75" s="75">
        <f ca="1">IF('Fuel calcul'!$M$11&lt;40000-$B$1,'DATA Fuel Flow'!I75,
IF('Fuel calcul'!$M$11&lt;45000-$B$1,'DATA Fuel Flow'!U75,
IF('Fuel calcul'!$M$11&lt;50000-$B$1,'DATA Fuel Flow'!I160,
IF('Fuel calcul'!$M$11&lt;55000-$B$1,'DATA Fuel Flow'!U160,
IF('Fuel calcul'!$M$11&lt;60000-$B$1,'DATA Fuel Flow'!I245,
IF('Fuel calcul'!$M$11&lt;65000-$B$1,'DATA Fuel Flow'!U245,
IF('Fuel calcul'!$M$11&lt;70000-$B$1,'DATA Fuel Flow'!I330,
IF('Fuel calcul'!$M$11&lt;75000-$B$1,'DATA Fuel Flow'!U330,
IF('Fuel calcul'!$M$11&lt;80000-$B$1,'DATA Fuel Flow'!I415,
IF('Fuel calcul'!$M$11&lt;85000-$B$1,'DATA Fuel Flow'!U415,
"Trop chargé"
))))))))))</f>
        <v>0</v>
      </c>
      <c r="I75" s="75">
        <f ca="1">IF('Fuel calcul'!$M$11&lt;40000-$B$1,'DATA Fuel Flow'!J75,
IF('Fuel calcul'!$M$11&lt;45000-$B$1,'DATA Fuel Flow'!V75,
IF('Fuel calcul'!$M$11&lt;50000-$B$1,'DATA Fuel Flow'!J160,
IF('Fuel calcul'!$M$11&lt;55000-$B$1,'DATA Fuel Flow'!V160,
IF('Fuel calcul'!$M$11&lt;60000-$B$1,'DATA Fuel Flow'!J245,
IF('Fuel calcul'!$M$11&lt;65000-$B$1,'DATA Fuel Flow'!V245,
IF('Fuel calcul'!$M$11&lt;70000-$B$1,'DATA Fuel Flow'!J330,
IF('Fuel calcul'!$M$11&lt;75000-$B$1,'DATA Fuel Flow'!V330,
IF('Fuel calcul'!$M$11&lt;80000-$B$1,'DATA Fuel Flow'!J415,
IF('Fuel calcul'!$M$11&lt;85000-$B$1,'DATA Fuel Flow'!V415,
"Trop chargé"
))))))))))</f>
        <v>0</v>
      </c>
      <c r="J75" s="75">
        <f ca="1">IF('Fuel calcul'!$M$11&lt;40000-$B$1,'DATA Fuel Flow'!K75,
IF('Fuel calcul'!$M$11&lt;45000-$B$1,'DATA Fuel Flow'!W75,
IF('Fuel calcul'!$M$11&lt;50000-$B$1,'DATA Fuel Flow'!K160,
IF('Fuel calcul'!$M$11&lt;55000-$B$1,'DATA Fuel Flow'!W160,
IF('Fuel calcul'!$M$11&lt;60000-$B$1,'DATA Fuel Flow'!K245,
IF('Fuel calcul'!$M$11&lt;65000-$B$1,'DATA Fuel Flow'!W245,
IF('Fuel calcul'!$M$11&lt;70000-$B$1,'DATA Fuel Flow'!K330,
IF('Fuel calcul'!$M$11&lt;75000-$B$1,'DATA Fuel Flow'!W330,
IF('Fuel calcul'!$M$11&lt;80000-$B$1,'DATA Fuel Flow'!K415,
IF('Fuel calcul'!$M$11&lt;85000-$B$1,'DATA Fuel Flow'!W415,
"Trop chargé"
))))))))))</f>
        <v>0</v>
      </c>
      <c r="K75" s="76">
        <f ca="1">IF('Fuel calcul'!$M$11&lt;40000-$B$1,'DATA Fuel Flow'!L75,
IF('Fuel calcul'!$M$11&lt;45000-$B$1,'DATA Fuel Flow'!X75,
IF('Fuel calcul'!$M$11&lt;50000-$B$1,'DATA Fuel Flow'!L160,
IF('Fuel calcul'!$M$11&lt;55000-$B$1,'DATA Fuel Flow'!X160,
IF('Fuel calcul'!$M$11&lt;60000-$B$1,'DATA Fuel Flow'!L245,
IF('Fuel calcul'!$M$11&lt;65000-$B$1,'DATA Fuel Flow'!X245,
IF('Fuel calcul'!$M$11&lt;70000-$B$1,'DATA Fuel Flow'!L330,
IF('Fuel calcul'!$M$11&lt;75000-$B$1,'DATA Fuel Flow'!X330,
IF('Fuel calcul'!$M$11&lt;80000-$B$1,'DATA Fuel Flow'!L415,
IF('Fuel calcul'!$M$11&lt;85000-$B$1,'DATA Fuel Flow'!X415,
"Trop chargé"
))))))))))</f>
        <v>0</v>
      </c>
    </row>
    <row r="76" spans="1:11" ht="15.5" x14ac:dyDescent="0.35">
      <c r="A76" s="86">
        <v>40000</v>
      </c>
      <c r="B76" s="74">
        <v>560</v>
      </c>
      <c r="C76" s="75">
        <f ca="1">IF('Fuel calcul'!$M$11&lt;40000-$B$1,'DATA Fuel Flow'!D76,
IF('Fuel calcul'!$M$11&lt;45000-$B$1,'DATA Fuel Flow'!P76,
IF('Fuel calcul'!$M$11&lt;50000-$B$1,'DATA Fuel Flow'!D161,
IF('Fuel calcul'!$M$11&lt;55000-$B$1,'DATA Fuel Flow'!P161,
IF('Fuel calcul'!$M$11&lt;60000-$B$1,'DATA Fuel Flow'!D246,
IF('Fuel calcul'!$M$11&lt;65000-$B$1,'DATA Fuel Flow'!P246,
IF('Fuel calcul'!$M$11&lt;70000-$B$1,'DATA Fuel Flow'!D331,
IF('Fuel calcul'!$M$11&lt;75000-$B$1,'DATA Fuel Flow'!P331,
IF('Fuel calcul'!$M$11&lt;80000-$B$1,'DATA Fuel Flow'!D416,
IF('Fuel calcul'!$M$11&lt;85000-$B$1,'DATA Fuel Flow'!P416,
"Trop chargé"
))))))))))</f>
        <v>0</v>
      </c>
      <c r="D76" s="75">
        <f ca="1">IF('Fuel calcul'!$M$11&lt;40000-$B$1,'DATA Fuel Flow'!E76,
IF('Fuel calcul'!$M$11&lt;45000-$B$1,'DATA Fuel Flow'!Q76,
IF('Fuel calcul'!$M$11&lt;50000-$B$1,'DATA Fuel Flow'!E161,
IF('Fuel calcul'!$M$11&lt;55000-$B$1,'DATA Fuel Flow'!Q161,
IF('Fuel calcul'!$M$11&lt;60000-$B$1,'DATA Fuel Flow'!E246,
IF('Fuel calcul'!$M$11&lt;65000-$B$1,'DATA Fuel Flow'!Q246,
IF('Fuel calcul'!$M$11&lt;70000-$B$1,'DATA Fuel Flow'!E331,
IF('Fuel calcul'!$M$11&lt;75000-$B$1,'DATA Fuel Flow'!Q331,
IF('Fuel calcul'!$M$11&lt;80000-$B$1,'DATA Fuel Flow'!E416,
IF('Fuel calcul'!$M$11&lt;85000-$B$1,'DATA Fuel Flow'!Q416,
"Trop chargé"
))))))))))</f>
        <v>0</v>
      </c>
      <c r="E76" s="75">
        <f ca="1">IF('Fuel calcul'!$M$11&lt;40000-$B$1,'DATA Fuel Flow'!F76,
IF('Fuel calcul'!$M$11&lt;45000-$B$1,'DATA Fuel Flow'!R76,
IF('Fuel calcul'!$M$11&lt;50000-$B$1,'DATA Fuel Flow'!F161,
IF('Fuel calcul'!$M$11&lt;55000-$B$1,'DATA Fuel Flow'!R161,
IF('Fuel calcul'!$M$11&lt;60000-$B$1,'DATA Fuel Flow'!F246,
IF('Fuel calcul'!$M$11&lt;65000-$B$1,'DATA Fuel Flow'!R246,
IF('Fuel calcul'!$M$11&lt;70000-$B$1,'DATA Fuel Flow'!F331,
IF('Fuel calcul'!$M$11&lt;75000-$B$1,'DATA Fuel Flow'!R331,
IF('Fuel calcul'!$M$11&lt;80000-$B$1,'DATA Fuel Flow'!F416,
IF('Fuel calcul'!$M$11&lt;85000-$B$1,'DATA Fuel Flow'!R416,
"Trop chargé"
))))))))))</f>
        <v>0</v>
      </c>
      <c r="F76" s="75">
        <f ca="1">IF('Fuel calcul'!$M$11&lt;40000-$B$1,'DATA Fuel Flow'!G76,
IF('Fuel calcul'!$M$11&lt;45000-$B$1,'DATA Fuel Flow'!S76,
IF('Fuel calcul'!$M$11&lt;50000-$B$1,'DATA Fuel Flow'!G161,
IF('Fuel calcul'!$M$11&lt;55000-$B$1,'DATA Fuel Flow'!S161,
IF('Fuel calcul'!$M$11&lt;60000-$B$1,'DATA Fuel Flow'!G246,
IF('Fuel calcul'!$M$11&lt;65000-$B$1,'DATA Fuel Flow'!S246,
IF('Fuel calcul'!$M$11&lt;70000-$B$1,'DATA Fuel Flow'!G331,
IF('Fuel calcul'!$M$11&lt;75000-$B$1,'DATA Fuel Flow'!S331,
IF('Fuel calcul'!$M$11&lt;80000-$B$1,'DATA Fuel Flow'!G416,
IF('Fuel calcul'!$M$11&lt;85000-$B$1,'DATA Fuel Flow'!S416,
"Trop chargé"
))))))))))</f>
        <v>0</v>
      </c>
      <c r="G76" s="75">
        <f ca="1">IF('Fuel calcul'!$M$11&lt;40000-$B$1,'DATA Fuel Flow'!H76,
IF('Fuel calcul'!$M$11&lt;45000-$B$1,'DATA Fuel Flow'!T76,
IF('Fuel calcul'!$M$11&lt;50000-$B$1,'DATA Fuel Flow'!H161,
IF('Fuel calcul'!$M$11&lt;55000-$B$1,'DATA Fuel Flow'!T161,
IF('Fuel calcul'!$M$11&lt;60000-$B$1,'DATA Fuel Flow'!H246,
IF('Fuel calcul'!$M$11&lt;65000-$B$1,'DATA Fuel Flow'!T246,
IF('Fuel calcul'!$M$11&lt;70000-$B$1,'DATA Fuel Flow'!H331,
IF('Fuel calcul'!$M$11&lt;75000-$B$1,'DATA Fuel Flow'!T331,
IF('Fuel calcul'!$M$11&lt;80000-$B$1,'DATA Fuel Flow'!H416,
IF('Fuel calcul'!$M$11&lt;85000-$B$1,'DATA Fuel Flow'!T416,
"Trop chargé"
))))))))))</f>
        <v>0</v>
      </c>
      <c r="H76" s="75">
        <f ca="1">IF('Fuel calcul'!$M$11&lt;40000-$B$1,'DATA Fuel Flow'!I76,
IF('Fuel calcul'!$M$11&lt;45000-$B$1,'DATA Fuel Flow'!U76,
IF('Fuel calcul'!$M$11&lt;50000-$B$1,'DATA Fuel Flow'!I161,
IF('Fuel calcul'!$M$11&lt;55000-$B$1,'DATA Fuel Flow'!U161,
IF('Fuel calcul'!$M$11&lt;60000-$B$1,'DATA Fuel Flow'!I246,
IF('Fuel calcul'!$M$11&lt;65000-$B$1,'DATA Fuel Flow'!U246,
IF('Fuel calcul'!$M$11&lt;70000-$B$1,'DATA Fuel Flow'!I331,
IF('Fuel calcul'!$M$11&lt;75000-$B$1,'DATA Fuel Flow'!U331,
IF('Fuel calcul'!$M$11&lt;80000-$B$1,'DATA Fuel Flow'!I416,
IF('Fuel calcul'!$M$11&lt;85000-$B$1,'DATA Fuel Flow'!U416,
"Trop chargé"
))))))))))</f>
        <v>0</v>
      </c>
      <c r="I76" s="75">
        <f ca="1">IF('Fuel calcul'!$M$11&lt;40000-$B$1,'DATA Fuel Flow'!J76,
IF('Fuel calcul'!$M$11&lt;45000-$B$1,'DATA Fuel Flow'!V76,
IF('Fuel calcul'!$M$11&lt;50000-$B$1,'DATA Fuel Flow'!J161,
IF('Fuel calcul'!$M$11&lt;55000-$B$1,'DATA Fuel Flow'!V161,
IF('Fuel calcul'!$M$11&lt;60000-$B$1,'DATA Fuel Flow'!J246,
IF('Fuel calcul'!$M$11&lt;65000-$B$1,'DATA Fuel Flow'!V246,
IF('Fuel calcul'!$M$11&lt;70000-$B$1,'DATA Fuel Flow'!J331,
IF('Fuel calcul'!$M$11&lt;75000-$B$1,'DATA Fuel Flow'!V331,
IF('Fuel calcul'!$M$11&lt;80000-$B$1,'DATA Fuel Flow'!J416,
IF('Fuel calcul'!$M$11&lt;85000-$B$1,'DATA Fuel Flow'!V416,
"Trop chargé"
))))))))))</f>
        <v>0</v>
      </c>
      <c r="J76" s="75">
        <f ca="1">IF('Fuel calcul'!$M$11&lt;40000-$B$1,'DATA Fuel Flow'!K76,
IF('Fuel calcul'!$M$11&lt;45000-$B$1,'DATA Fuel Flow'!W76,
IF('Fuel calcul'!$M$11&lt;50000-$B$1,'DATA Fuel Flow'!K161,
IF('Fuel calcul'!$M$11&lt;55000-$B$1,'DATA Fuel Flow'!W161,
IF('Fuel calcul'!$M$11&lt;60000-$B$1,'DATA Fuel Flow'!K246,
IF('Fuel calcul'!$M$11&lt;65000-$B$1,'DATA Fuel Flow'!W246,
IF('Fuel calcul'!$M$11&lt;70000-$B$1,'DATA Fuel Flow'!K331,
IF('Fuel calcul'!$M$11&lt;75000-$B$1,'DATA Fuel Flow'!W331,
IF('Fuel calcul'!$M$11&lt;80000-$B$1,'DATA Fuel Flow'!K416,
IF('Fuel calcul'!$M$11&lt;85000-$B$1,'DATA Fuel Flow'!W416,
"Trop chargé"
))))))))))</f>
        <v>0</v>
      </c>
      <c r="K76" s="76">
        <f ca="1">IF('Fuel calcul'!$M$11&lt;40000-$B$1,'DATA Fuel Flow'!L76,
IF('Fuel calcul'!$M$11&lt;45000-$B$1,'DATA Fuel Flow'!X76,
IF('Fuel calcul'!$M$11&lt;50000-$B$1,'DATA Fuel Flow'!L161,
IF('Fuel calcul'!$M$11&lt;55000-$B$1,'DATA Fuel Flow'!X161,
IF('Fuel calcul'!$M$11&lt;60000-$B$1,'DATA Fuel Flow'!L246,
IF('Fuel calcul'!$M$11&lt;65000-$B$1,'DATA Fuel Flow'!X246,
IF('Fuel calcul'!$M$11&lt;70000-$B$1,'DATA Fuel Flow'!L331,
IF('Fuel calcul'!$M$11&lt;75000-$B$1,'DATA Fuel Flow'!X331,
IF('Fuel calcul'!$M$11&lt;80000-$B$1,'DATA Fuel Flow'!L416,
IF('Fuel calcul'!$M$11&lt;85000-$B$1,'DATA Fuel Flow'!X416,
"Trop chargé"
))))))))))</f>
        <v>0</v>
      </c>
    </row>
    <row r="77" spans="1:11" ht="16" thickBot="1" x14ac:dyDescent="0.4">
      <c r="A77" s="87">
        <v>40000</v>
      </c>
      <c r="B77" s="79">
        <v>600</v>
      </c>
      <c r="C77" s="80">
        <f ca="1">IF('Fuel calcul'!$M$11&lt;40000-$B$1,'DATA Fuel Flow'!D77,
IF('Fuel calcul'!$M$11&lt;45000-$B$1,'DATA Fuel Flow'!P77,
IF('Fuel calcul'!$M$11&lt;50000-$B$1,'DATA Fuel Flow'!D162,
IF('Fuel calcul'!$M$11&lt;55000-$B$1,'DATA Fuel Flow'!P162,
IF('Fuel calcul'!$M$11&lt;60000-$B$1,'DATA Fuel Flow'!D247,
IF('Fuel calcul'!$M$11&lt;65000-$B$1,'DATA Fuel Flow'!P247,
IF('Fuel calcul'!$M$11&lt;70000-$B$1,'DATA Fuel Flow'!D332,
IF('Fuel calcul'!$M$11&lt;75000-$B$1,'DATA Fuel Flow'!P332,
IF('Fuel calcul'!$M$11&lt;80000-$B$1,'DATA Fuel Flow'!D417,
IF('Fuel calcul'!$M$11&lt;85000-$B$1,'DATA Fuel Flow'!P417,
"Trop chargé"
))))))))))</f>
        <v>0</v>
      </c>
      <c r="D77" s="80">
        <f ca="1">IF('Fuel calcul'!$M$11&lt;40000-$B$1,'DATA Fuel Flow'!E77,
IF('Fuel calcul'!$M$11&lt;45000-$B$1,'DATA Fuel Flow'!Q77,
IF('Fuel calcul'!$M$11&lt;50000-$B$1,'DATA Fuel Flow'!E162,
IF('Fuel calcul'!$M$11&lt;55000-$B$1,'DATA Fuel Flow'!Q162,
IF('Fuel calcul'!$M$11&lt;60000-$B$1,'DATA Fuel Flow'!E247,
IF('Fuel calcul'!$M$11&lt;65000-$B$1,'DATA Fuel Flow'!Q247,
IF('Fuel calcul'!$M$11&lt;70000-$B$1,'DATA Fuel Flow'!E332,
IF('Fuel calcul'!$M$11&lt;75000-$B$1,'DATA Fuel Flow'!Q332,
IF('Fuel calcul'!$M$11&lt;80000-$B$1,'DATA Fuel Flow'!E417,
IF('Fuel calcul'!$M$11&lt;85000-$B$1,'DATA Fuel Flow'!Q417,
"Trop chargé"
))))))))))</f>
        <v>0</v>
      </c>
      <c r="E77" s="80">
        <f ca="1">IF('Fuel calcul'!$M$11&lt;40000-$B$1,'DATA Fuel Flow'!F77,
IF('Fuel calcul'!$M$11&lt;45000-$B$1,'DATA Fuel Flow'!R77,
IF('Fuel calcul'!$M$11&lt;50000-$B$1,'DATA Fuel Flow'!F162,
IF('Fuel calcul'!$M$11&lt;55000-$B$1,'DATA Fuel Flow'!R162,
IF('Fuel calcul'!$M$11&lt;60000-$B$1,'DATA Fuel Flow'!F247,
IF('Fuel calcul'!$M$11&lt;65000-$B$1,'DATA Fuel Flow'!R247,
IF('Fuel calcul'!$M$11&lt;70000-$B$1,'DATA Fuel Flow'!F332,
IF('Fuel calcul'!$M$11&lt;75000-$B$1,'DATA Fuel Flow'!R332,
IF('Fuel calcul'!$M$11&lt;80000-$B$1,'DATA Fuel Flow'!F417,
IF('Fuel calcul'!$M$11&lt;85000-$B$1,'DATA Fuel Flow'!R417,
"Trop chargé"
))))))))))</f>
        <v>0</v>
      </c>
      <c r="F77" s="80">
        <f ca="1">IF('Fuel calcul'!$M$11&lt;40000-$B$1,'DATA Fuel Flow'!G77,
IF('Fuel calcul'!$M$11&lt;45000-$B$1,'DATA Fuel Flow'!S77,
IF('Fuel calcul'!$M$11&lt;50000-$B$1,'DATA Fuel Flow'!G162,
IF('Fuel calcul'!$M$11&lt;55000-$B$1,'DATA Fuel Flow'!S162,
IF('Fuel calcul'!$M$11&lt;60000-$B$1,'DATA Fuel Flow'!G247,
IF('Fuel calcul'!$M$11&lt;65000-$B$1,'DATA Fuel Flow'!S247,
IF('Fuel calcul'!$M$11&lt;70000-$B$1,'DATA Fuel Flow'!G332,
IF('Fuel calcul'!$M$11&lt;75000-$B$1,'DATA Fuel Flow'!S332,
IF('Fuel calcul'!$M$11&lt;80000-$B$1,'DATA Fuel Flow'!G417,
IF('Fuel calcul'!$M$11&lt;85000-$B$1,'DATA Fuel Flow'!S417,
"Trop chargé"
))))))))))</f>
        <v>0</v>
      </c>
      <c r="G77" s="80">
        <f ca="1">IF('Fuel calcul'!$M$11&lt;40000-$B$1,'DATA Fuel Flow'!H77,
IF('Fuel calcul'!$M$11&lt;45000-$B$1,'DATA Fuel Flow'!T77,
IF('Fuel calcul'!$M$11&lt;50000-$B$1,'DATA Fuel Flow'!H162,
IF('Fuel calcul'!$M$11&lt;55000-$B$1,'DATA Fuel Flow'!T162,
IF('Fuel calcul'!$M$11&lt;60000-$B$1,'DATA Fuel Flow'!H247,
IF('Fuel calcul'!$M$11&lt;65000-$B$1,'DATA Fuel Flow'!T247,
IF('Fuel calcul'!$M$11&lt;70000-$B$1,'DATA Fuel Flow'!H332,
IF('Fuel calcul'!$M$11&lt;75000-$B$1,'DATA Fuel Flow'!T332,
IF('Fuel calcul'!$M$11&lt;80000-$B$1,'DATA Fuel Flow'!H417,
IF('Fuel calcul'!$M$11&lt;85000-$B$1,'DATA Fuel Flow'!T417,
"Trop chargé"
))))))))))</f>
        <v>0</v>
      </c>
      <c r="H77" s="80">
        <f ca="1">IF('Fuel calcul'!$M$11&lt;40000-$B$1,'DATA Fuel Flow'!I77,
IF('Fuel calcul'!$M$11&lt;45000-$B$1,'DATA Fuel Flow'!U77,
IF('Fuel calcul'!$M$11&lt;50000-$B$1,'DATA Fuel Flow'!I162,
IF('Fuel calcul'!$M$11&lt;55000-$B$1,'DATA Fuel Flow'!U162,
IF('Fuel calcul'!$M$11&lt;60000-$B$1,'DATA Fuel Flow'!I247,
IF('Fuel calcul'!$M$11&lt;65000-$B$1,'DATA Fuel Flow'!U247,
IF('Fuel calcul'!$M$11&lt;70000-$B$1,'DATA Fuel Flow'!I332,
IF('Fuel calcul'!$M$11&lt;75000-$B$1,'DATA Fuel Flow'!U332,
IF('Fuel calcul'!$M$11&lt;80000-$B$1,'DATA Fuel Flow'!I417,
IF('Fuel calcul'!$M$11&lt;85000-$B$1,'DATA Fuel Flow'!U417,
"Trop chargé"
))))))))))</f>
        <v>0</v>
      </c>
      <c r="I77" s="80">
        <f ca="1">IF('Fuel calcul'!$M$11&lt;40000-$B$1,'DATA Fuel Flow'!J77,
IF('Fuel calcul'!$M$11&lt;45000-$B$1,'DATA Fuel Flow'!V77,
IF('Fuel calcul'!$M$11&lt;50000-$B$1,'DATA Fuel Flow'!J162,
IF('Fuel calcul'!$M$11&lt;55000-$B$1,'DATA Fuel Flow'!V162,
IF('Fuel calcul'!$M$11&lt;60000-$B$1,'DATA Fuel Flow'!J247,
IF('Fuel calcul'!$M$11&lt;65000-$B$1,'DATA Fuel Flow'!V247,
IF('Fuel calcul'!$M$11&lt;70000-$B$1,'DATA Fuel Flow'!J332,
IF('Fuel calcul'!$M$11&lt;75000-$B$1,'DATA Fuel Flow'!V332,
IF('Fuel calcul'!$M$11&lt;80000-$B$1,'DATA Fuel Flow'!J417,
IF('Fuel calcul'!$M$11&lt;85000-$B$1,'DATA Fuel Flow'!V417,
"Trop chargé"
))))))))))</f>
        <v>0</v>
      </c>
      <c r="J77" s="80">
        <f ca="1">IF('Fuel calcul'!$M$11&lt;40000-$B$1,'DATA Fuel Flow'!K77,
IF('Fuel calcul'!$M$11&lt;45000-$B$1,'DATA Fuel Flow'!W77,
IF('Fuel calcul'!$M$11&lt;50000-$B$1,'DATA Fuel Flow'!K162,
IF('Fuel calcul'!$M$11&lt;55000-$B$1,'DATA Fuel Flow'!W162,
IF('Fuel calcul'!$M$11&lt;60000-$B$1,'DATA Fuel Flow'!K247,
IF('Fuel calcul'!$M$11&lt;65000-$B$1,'DATA Fuel Flow'!W247,
IF('Fuel calcul'!$M$11&lt;70000-$B$1,'DATA Fuel Flow'!K332,
IF('Fuel calcul'!$M$11&lt;75000-$B$1,'DATA Fuel Flow'!W332,
IF('Fuel calcul'!$M$11&lt;80000-$B$1,'DATA Fuel Flow'!K417,
IF('Fuel calcul'!$M$11&lt;85000-$B$1,'DATA Fuel Flow'!W417,
"Trop chargé"
))))))))))</f>
        <v>0</v>
      </c>
      <c r="K77" s="81">
        <f ca="1">IF('Fuel calcul'!$M$11&lt;40000-$B$1,'DATA Fuel Flow'!L77,
IF('Fuel calcul'!$M$11&lt;45000-$B$1,'DATA Fuel Flow'!X77,
IF('Fuel calcul'!$M$11&lt;50000-$B$1,'DATA Fuel Flow'!L162,
IF('Fuel calcul'!$M$11&lt;55000-$B$1,'DATA Fuel Flow'!X162,
IF('Fuel calcul'!$M$11&lt;60000-$B$1,'DATA Fuel Flow'!L247,
IF('Fuel calcul'!$M$11&lt;65000-$B$1,'DATA Fuel Flow'!X247,
IF('Fuel calcul'!$M$11&lt;70000-$B$1,'DATA Fuel Flow'!L332,
IF('Fuel calcul'!$M$11&lt;75000-$B$1,'DATA Fuel Flow'!X332,
IF('Fuel calcul'!$M$11&lt;80000-$B$1,'DATA Fuel Flow'!L417,
IF('Fuel calcul'!$M$11&lt;85000-$B$1,'DATA Fuel Flow'!X417,
"Trop chargé"
))))))))))</f>
        <v>0</v>
      </c>
    </row>
    <row r="78" spans="1:11" ht="15.5" x14ac:dyDescent="0.35">
      <c r="A78" s="88">
        <v>45000</v>
      </c>
      <c r="B78" s="82">
        <v>360</v>
      </c>
      <c r="C78" s="83">
        <f ca="1">IF('Fuel calcul'!$M$11&lt;40000-$B$1,'DATA Fuel Flow'!D78,
IF('Fuel calcul'!$M$11&lt;45000-$B$1,'DATA Fuel Flow'!P78,
IF('Fuel calcul'!$M$11&lt;50000-$B$1,'DATA Fuel Flow'!D163,
IF('Fuel calcul'!$M$11&lt;55000-$B$1,'DATA Fuel Flow'!P163,
IF('Fuel calcul'!$M$11&lt;60000-$B$1,'DATA Fuel Flow'!D248,
IF('Fuel calcul'!$M$11&lt;65000-$B$1,'DATA Fuel Flow'!P248,
IF('Fuel calcul'!$M$11&lt;70000-$B$1,'DATA Fuel Flow'!D333,
IF('Fuel calcul'!$M$11&lt;75000-$B$1,'DATA Fuel Flow'!P333,
IF('Fuel calcul'!$M$11&lt;80000-$B$1,'DATA Fuel Flow'!D418,
IF('Fuel calcul'!$M$11&lt;85000-$B$1,'DATA Fuel Flow'!P418,
"Trop chargé"
))))))))))</f>
        <v>0</v>
      </c>
      <c r="D78" s="83">
        <f ca="1">IF('Fuel calcul'!$M$11&lt;40000-$B$1,'DATA Fuel Flow'!E78,
IF('Fuel calcul'!$M$11&lt;45000-$B$1,'DATA Fuel Flow'!Q78,
IF('Fuel calcul'!$M$11&lt;50000-$B$1,'DATA Fuel Flow'!E163,
IF('Fuel calcul'!$M$11&lt;55000-$B$1,'DATA Fuel Flow'!Q163,
IF('Fuel calcul'!$M$11&lt;60000-$B$1,'DATA Fuel Flow'!E248,
IF('Fuel calcul'!$M$11&lt;65000-$B$1,'DATA Fuel Flow'!Q248,
IF('Fuel calcul'!$M$11&lt;70000-$B$1,'DATA Fuel Flow'!E333,
IF('Fuel calcul'!$M$11&lt;75000-$B$1,'DATA Fuel Flow'!Q333,
IF('Fuel calcul'!$M$11&lt;80000-$B$1,'DATA Fuel Flow'!E418,
IF('Fuel calcul'!$M$11&lt;85000-$B$1,'DATA Fuel Flow'!Q418,
"Trop chargé"
))))))))))</f>
        <v>0</v>
      </c>
      <c r="E78" s="83">
        <f ca="1">IF('Fuel calcul'!$M$11&lt;40000-$B$1,'DATA Fuel Flow'!F78,
IF('Fuel calcul'!$M$11&lt;45000-$B$1,'DATA Fuel Flow'!R78,
IF('Fuel calcul'!$M$11&lt;50000-$B$1,'DATA Fuel Flow'!F163,
IF('Fuel calcul'!$M$11&lt;55000-$B$1,'DATA Fuel Flow'!R163,
IF('Fuel calcul'!$M$11&lt;60000-$B$1,'DATA Fuel Flow'!F248,
IF('Fuel calcul'!$M$11&lt;65000-$B$1,'DATA Fuel Flow'!R248,
IF('Fuel calcul'!$M$11&lt;70000-$B$1,'DATA Fuel Flow'!F333,
IF('Fuel calcul'!$M$11&lt;75000-$B$1,'DATA Fuel Flow'!R333,
IF('Fuel calcul'!$M$11&lt;80000-$B$1,'DATA Fuel Flow'!F418,
IF('Fuel calcul'!$M$11&lt;85000-$B$1,'DATA Fuel Flow'!R418,
"Trop chargé"
))))))))))</f>
        <v>0</v>
      </c>
      <c r="F78" s="83">
        <f ca="1">IF('Fuel calcul'!$M$11&lt;40000-$B$1,'DATA Fuel Flow'!G78,
IF('Fuel calcul'!$M$11&lt;45000-$B$1,'DATA Fuel Flow'!S78,
IF('Fuel calcul'!$M$11&lt;50000-$B$1,'DATA Fuel Flow'!G163,
IF('Fuel calcul'!$M$11&lt;55000-$B$1,'DATA Fuel Flow'!S163,
IF('Fuel calcul'!$M$11&lt;60000-$B$1,'DATA Fuel Flow'!G248,
IF('Fuel calcul'!$M$11&lt;65000-$B$1,'DATA Fuel Flow'!S248,
IF('Fuel calcul'!$M$11&lt;70000-$B$1,'DATA Fuel Flow'!G333,
IF('Fuel calcul'!$M$11&lt;75000-$B$1,'DATA Fuel Flow'!S333,
IF('Fuel calcul'!$M$11&lt;80000-$B$1,'DATA Fuel Flow'!G418,
IF('Fuel calcul'!$M$11&lt;85000-$B$1,'DATA Fuel Flow'!S418,
"Trop chargé"
))))))))))</f>
        <v>0</v>
      </c>
      <c r="G78" s="83">
        <f ca="1">IF('Fuel calcul'!$M$11&lt;40000-$B$1,'DATA Fuel Flow'!H78,
IF('Fuel calcul'!$M$11&lt;45000-$B$1,'DATA Fuel Flow'!T78,
IF('Fuel calcul'!$M$11&lt;50000-$B$1,'DATA Fuel Flow'!H163,
IF('Fuel calcul'!$M$11&lt;55000-$B$1,'DATA Fuel Flow'!T163,
IF('Fuel calcul'!$M$11&lt;60000-$B$1,'DATA Fuel Flow'!H248,
IF('Fuel calcul'!$M$11&lt;65000-$B$1,'DATA Fuel Flow'!T248,
IF('Fuel calcul'!$M$11&lt;70000-$B$1,'DATA Fuel Flow'!H333,
IF('Fuel calcul'!$M$11&lt;75000-$B$1,'DATA Fuel Flow'!T333,
IF('Fuel calcul'!$M$11&lt;80000-$B$1,'DATA Fuel Flow'!H418,
IF('Fuel calcul'!$M$11&lt;85000-$B$1,'DATA Fuel Flow'!T418,
"Trop chargé"
))))))))))</f>
        <v>0</v>
      </c>
      <c r="H78" s="83">
        <f ca="1">IF('Fuel calcul'!$M$11&lt;40000-$B$1,'DATA Fuel Flow'!I78,
IF('Fuel calcul'!$M$11&lt;45000-$B$1,'DATA Fuel Flow'!U78,
IF('Fuel calcul'!$M$11&lt;50000-$B$1,'DATA Fuel Flow'!I163,
IF('Fuel calcul'!$M$11&lt;55000-$B$1,'DATA Fuel Flow'!U163,
IF('Fuel calcul'!$M$11&lt;60000-$B$1,'DATA Fuel Flow'!I248,
IF('Fuel calcul'!$M$11&lt;65000-$B$1,'DATA Fuel Flow'!U248,
IF('Fuel calcul'!$M$11&lt;70000-$B$1,'DATA Fuel Flow'!I333,
IF('Fuel calcul'!$M$11&lt;75000-$B$1,'DATA Fuel Flow'!U333,
IF('Fuel calcul'!$M$11&lt;80000-$B$1,'DATA Fuel Flow'!I418,
IF('Fuel calcul'!$M$11&lt;85000-$B$1,'DATA Fuel Flow'!U418,
"Trop chargé"
))))))))))</f>
        <v>0</v>
      </c>
      <c r="I78" s="83">
        <f ca="1">IF('Fuel calcul'!$M$11&lt;40000-$B$1,'DATA Fuel Flow'!J78,
IF('Fuel calcul'!$M$11&lt;45000-$B$1,'DATA Fuel Flow'!V78,
IF('Fuel calcul'!$M$11&lt;50000-$B$1,'DATA Fuel Flow'!J163,
IF('Fuel calcul'!$M$11&lt;55000-$B$1,'DATA Fuel Flow'!V163,
IF('Fuel calcul'!$M$11&lt;60000-$B$1,'DATA Fuel Flow'!J248,
IF('Fuel calcul'!$M$11&lt;65000-$B$1,'DATA Fuel Flow'!V248,
IF('Fuel calcul'!$M$11&lt;70000-$B$1,'DATA Fuel Flow'!J333,
IF('Fuel calcul'!$M$11&lt;75000-$B$1,'DATA Fuel Flow'!V333,
IF('Fuel calcul'!$M$11&lt;80000-$B$1,'DATA Fuel Flow'!J418,
IF('Fuel calcul'!$M$11&lt;85000-$B$1,'DATA Fuel Flow'!V418,
"Trop chargé"
))))))))))</f>
        <v>0</v>
      </c>
      <c r="J78" s="83">
        <f ca="1">IF('Fuel calcul'!$M$11&lt;40000-$B$1,'DATA Fuel Flow'!K78,
IF('Fuel calcul'!$M$11&lt;45000-$B$1,'DATA Fuel Flow'!W78,
IF('Fuel calcul'!$M$11&lt;50000-$B$1,'DATA Fuel Flow'!K163,
IF('Fuel calcul'!$M$11&lt;55000-$B$1,'DATA Fuel Flow'!W163,
IF('Fuel calcul'!$M$11&lt;60000-$B$1,'DATA Fuel Flow'!K248,
IF('Fuel calcul'!$M$11&lt;65000-$B$1,'DATA Fuel Flow'!W248,
IF('Fuel calcul'!$M$11&lt;70000-$B$1,'DATA Fuel Flow'!K333,
IF('Fuel calcul'!$M$11&lt;75000-$B$1,'DATA Fuel Flow'!W333,
IF('Fuel calcul'!$M$11&lt;80000-$B$1,'DATA Fuel Flow'!K418,
IF('Fuel calcul'!$M$11&lt;85000-$B$1,'DATA Fuel Flow'!W418,
"Trop chargé"
))))))))))</f>
        <v>0</v>
      </c>
      <c r="K78" s="84">
        <f ca="1">IF('Fuel calcul'!$M$11&lt;40000-$B$1,'DATA Fuel Flow'!L78,
IF('Fuel calcul'!$M$11&lt;45000-$B$1,'DATA Fuel Flow'!X78,
IF('Fuel calcul'!$M$11&lt;50000-$B$1,'DATA Fuel Flow'!L163,
IF('Fuel calcul'!$M$11&lt;55000-$B$1,'DATA Fuel Flow'!X163,
IF('Fuel calcul'!$M$11&lt;60000-$B$1,'DATA Fuel Flow'!L248,
IF('Fuel calcul'!$M$11&lt;65000-$B$1,'DATA Fuel Flow'!X248,
IF('Fuel calcul'!$M$11&lt;70000-$B$1,'DATA Fuel Flow'!L333,
IF('Fuel calcul'!$M$11&lt;75000-$B$1,'DATA Fuel Flow'!X333,
IF('Fuel calcul'!$M$11&lt;80000-$B$1,'DATA Fuel Flow'!L418,
IF('Fuel calcul'!$M$11&lt;85000-$B$1,'DATA Fuel Flow'!X418,
"Trop chargé"
))))))))))</f>
        <v>0</v>
      </c>
    </row>
    <row r="79" spans="1:11" ht="15.5" x14ac:dyDescent="0.35">
      <c r="A79" s="86">
        <v>45000</v>
      </c>
      <c r="B79" s="74">
        <v>400</v>
      </c>
      <c r="C79" s="75">
        <f ca="1">IF('Fuel calcul'!$M$11&lt;40000-$B$1,'DATA Fuel Flow'!D79,
IF('Fuel calcul'!$M$11&lt;45000-$B$1,'DATA Fuel Flow'!P79,
IF('Fuel calcul'!$M$11&lt;50000-$B$1,'DATA Fuel Flow'!D164,
IF('Fuel calcul'!$M$11&lt;55000-$B$1,'DATA Fuel Flow'!P164,
IF('Fuel calcul'!$M$11&lt;60000-$B$1,'DATA Fuel Flow'!D249,
IF('Fuel calcul'!$M$11&lt;65000-$B$1,'DATA Fuel Flow'!P249,
IF('Fuel calcul'!$M$11&lt;70000-$B$1,'DATA Fuel Flow'!D334,
IF('Fuel calcul'!$M$11&lt;75000-$B$1,'DATA Fuel Flow'!P334,
IF('Fuel calcul'!$M$11&lt;80000-$B$1,'DATA Fuel Flow'!D419,
IF('Fuel calcul'!$M$11&lt;85000-$B$1,'DATA Fuel Flow'!P419,
"Trop chargé"
))))))))))</f>
        <v>0</v>
      </c>
      <c r="D79" s="75">
        <f ca="1">IF('Fuel calcul'!$M$11&lt;40000-$B$1,'DATA Fuel Flow'!E79,
IF('Fuel calcul'!$M$11&lt;45000-$B$1,'DATA Fuel Flow'!Q79,
IF('Fuel calcul'!$M$11&lt;50000-$B$1,'DATA Fuel Flow'!E164,
IF('Fuel calcul'!$M$11&lt;55000-$B$1,'DATA Fuel Flow'!Q164,
IF('Fuel calcul'!$M$11&lt;60000-$B$1,'DATA Fuel Flow'!E249,
IF('Fuel calcul'!$M$11&lt;65000-$B$1,'DATA Fuel Flow'!Q249,
IF('Fuel calcul'!$M$11&lt;70000-$B$1,'DATA Fuel Flow'!E334,
IF('Fuel calcul'!$M$11&lt;75000-$B$1,'DATA Fuel Flow'!Q334,
IF('Fuel calcul'!$M$11&lt;80000-$B$1,'DATA Fuel Flow'!E419,
IF('Fuel calcul'!$M$11&lt;85000-$B$1,'DATA Fuel Flow'!Q419,
"Trop chargé"
))))))))))</f>
        <v>0</v>
      </c>
      <c r="E79" s="75">
        <f ca="1">IF('Fuel calcul'!$M$11&lt;40000-$B$1,'DATA Fuel Flow'!F79,
IF('Fuel calcul'!$M$11&lt;45000-$B$1,'DATA Fuel Flow'!R79,
IF('Fuel calcul'!$M$11&lt;50000-$B$1,'DATA Fuel Flow'!F164,
IF('Fuel calcul'!$M$11&lt;55000-$B$1,'DATA Fuel Flow'!R164,
IF('Fuel calcul'!$M$11&lt;60000-$B$1,'DATA Fuel Flow'!F249,
IF('Fuel calcul'!$M$11&lt;65000-$B$1,'DATA Fuel Flow'!R249,
IF('Fuel calcul'!$M$11&lt;70000-$B$1,'DATA Fuel Flow'!F334,
IF('Fuel calcul'!$M$11&lt;75000-$B$1,'DATA Fuel Flow'!R334,
IF('Fuel calcul'!$M$11&lt;80000-$B$1,'DATA Fuel Flow'!F419,
IF('Fuel calcul'!$M$11&lt;85000-$B$1,'DATA Fuel Flow'!R419,
"Trop chargé"
))))))))))</f>
        <v>0</v>
      </c>
      <c r="F79" s="75">
        <f ca="1">IF('Fuel calcul'!$M$11&lt;40000-$B$1,'DATA Fuel Flow'!G79,
IF('Fuel calcul'!$M$11&lt;45000-$B$1,'DATA Fuel Flow'!S79,
IF('Fuel calcul'!$M$11&lt;50000-$B$1,'DATA Fuel Flow'!G164,
IF('Fuel calcul'!$M$11&lt;55000-$B$1,'DATA Fuel Flow'!S164,
IF('Fuel calcul'!$M$11&lt;60000-$B$1,'DATA Fuel Flow'!G249,
IF('Fuel calcul'!$M$11&lt;65000-$B$1,'DATA Fuel Flow'!S249,
IF('Fuel calcul'!$M$11&lt;70000-$B$1,'DATA Fuel Flow'!G334,
IF('Fuel calcul'!$M$11&lt;75000-$B$1,'DATA Fuel Flow'!S334,
IF('Fuel calcul'!$M$11&lt;80000-$B$1,'DATA Fuel Flow'!G419,
IF('Fuel calcul'!$M$11&lt;85000-$B$1,'DATA Fuel Flow'!S419,
"Trop chargé"
))))))))))</f>
        <v>0</v>
      </c>
      <c r="G79" s="75">
        <f ca="1">IF('Fuel calcul'!$M$11&lt;40000-$B$1,'DATA Fuel Flow'!H79,
IF('Fuel calcul'!$M$11&lt;45000-$B$1,'DATA Fuel Flow'!T79,
IF('Fuel calcul'!$M$11&lt;50000-$B$1,'DATA Fuel Flow'!H164,
IF('Fuel calcul'!$M$11&lt;55000-$B$1,'DATA Fuel Flow'!T164,
IF('Fuel calcul'!$M$11&lt;60000-$B$1,'DATA Fuel Flow'!H249,
IF('Fuel calcul'!$M$11&lt;65000-$B$1,'DATA Fuel Flow'!T249,
IF('Fuel calcul'!$M$11&lt;70000-$B$1,'DATA Fuel Flow'!H334,
IF('Fuel calcul'!$M$11&lt;75000-$B$1,'DATA Fuel Flow'!T334,
IF('Fuel calcul'!$M$11&lt;80000-$B$1,'DATA Fuel Flow'!H419,
IF('Fuel calcul'!$M$11&lt;85000-$B$1,'DATA Fuel Flow'!T419,
"Trop chargé"
))))))))))</f>
        <v>0</v>
      </c>
      <c r="H79" s="75">
        <f ca="1">IF('Fuel calcul'!$M$11&lt;40000-$B$1,'DATA Fuel Flow'!I79,
IF('Fuel calcul'!$M$11&lt;45000-$B$1,'DATA Fuel Flow'!U79,
IF('Fuel calcul'!$M$11&lt;50000-$B$1,'DATA Fuel Flow'!I164,
IF('Fuel calcul'!$M$11&lt;55000-$B$1,'DATA Fuel Flow'!U164,
IF('Fuel calcul'!$M$11&lt;60000-$B$1,'DATA Fuel Flow'!I249,
IF('Fuel calcul'!$M$11&lt;65000-$B$1,'DATA Fuel Flow'!U249,
IF('Fuel calcul'!$M$11&lt;70000-$B$1,'DATA Fuel Flow'!I334,
IF('Fuel calcul'!$M$11&lt;75000-$B$1,'DATA Fuel Flow'!U334,
IF('Fuel calcul'!$M$11&lt;80000-$B$1,'DATA Fuel Flow'!I419,
IF('Fuel calcul'!$M$11&lt;85000-$B$1,'DATA Fuel Flow'!U419,
"Trop chargé"
))))))))))</f>
        <v>0</v>
      </c>
      <c r="I79" s="75">
        <f ca="1">IF('Fuel calcul'!$M$11&lt;40000-$B$1,'DATA Fuel Flow'!J79,
IF('Fuel calcul'!$M$11&lt;45000-$B$1,'DATA Fuel Flow'!V79,
IF('Fuel calcul'!$M$11&lt;50000-$B$1,'DATA Fuel Flow'!J164,
IF('Fuel calcul'!$M$11&lt;55000-$B$1,'DATA Fuel Flow'!V164,
IF('Fuel calcul'!$M$11&lt;60000-$B$1,'DATA Fuel Flow'!J249,
IF('Fuel calcul'!$M$11&lt;65000-$B$1,'DATA Fuel Flow'!V249,
IF('Fuel calcul'!$M$11&lt;70000-$B$1,'DATA Fuel Flow'!J334,
IF('Fuel calcul'!$M$11&lt;75000-$B$1,'DATA Fuel Flow'!V334,
IF('Fuel calcul'!$M$11&lt;80000-$B$1,'DATA Fuel Flow'!J419,
IF('Fuel calcul'!$M$11&lt;85000-$B$1,'DATA Fuel Flow'!V419,
"Trop chargé"
))))))))))</f>
        <v>0</v>
      </c>
      <c r="J79" s="75">
        <f ca="1">IF('Fuel calcul'!$M$11&lt;40000-$B$1,'DATA Fuel Flow'!K79,
IF('Fuel calcul'!$M$11&lt;45000-$B$1,'DATA Fuel Flow'!W79,
IF('Fuel calcul'!$M$11&lt;50000-$B$1,'DATA Fuel Flow'!K164,
IF('Fuel calcul'!$M$11&lt;55000-$B$1,'DATA Fuel Flow'!W164,
IF('Fuel calcul'!$M$11&lt;60000-$B$1,'DATA Fuel Flow'!K249,
IF('Fuel calcul'!$M$11&lt;65000-$B$1,'DATA Fuel Flow'!W249,
IF('Fuel calcul'!$M$11&lt;70000-$B$1,'DATA Fuel Flow'!K334,
IF('Fuel calcul'!$M$11&lt;75000-$B$1,'DATA Fuel Flow'!W334,
IF('Fuel calcul'!$M$11&lt;80000-$B$1,'DATA Fuel Flow'!K419,
IF('Fuel calcul'!$M$11&lt;85000-$B$1,'DATA Fuel Flow'!W419,
"Trop chargé"
))))))))))</f>
        <v>0</v>
      </c>
      <c r="K79" s="76">
        <f ca="1">IF('Fuel calcul'!$M$11&lt;40000-$B$1,'DATA Fuel Flow'!L79,
IF('Fuel calcul'!$M$11&lt;45000-$B$1,'DATA Fuel Flow'!X79,
IF('Fuel calcul'!$M$11&lt;50000-$B$1,'DATA Fuel Flow'!L164,
IF('Fuel calcul'!$M$11&lt;55000-$B$1,'DATA Fuel Flow'!X164,
IF('Fuel calcul'!$M$11&lt;60000-$B$1,'DATA Fuel Flow'!L249,
IF('Fuel calcul'!$M$11&lt;65000-$B$1,'DATA Fuel Flow'!X249,
IF('Fuel calcul'!$M$11&lt;70000-$B$1,'DATA Fuel Flow'!L334,
IF('Fuel calcul'!$M$11&lt;75000-$B$1,'DATA Fuel Flow'!X334,
IF('Fuel calcul'!$M$11&lt;80000-$B$1,'DATA Fuel Flow'!L419,
IF('Fuel calcul'!$M$11&lt;85000-$B$1,'DATA Fuel Flow'!X419,
"Trop chargé"
))))))))))</f>
        <v>0</v>
      </c>
    </row>
    <row r="80" spans="1:11" ht="15.5" x14ac:dyDescent="0.35">
      <c r="A80" s="86">
        <v>45000</v>
      </c>
      <c r="B80" s="74">
        <v>440</v>
      </c>
      <c r="C80" s="75">
        <f ca="1">IF('Fuel calcul'!$M$11&lt;40000-$B$1,'DATA Fuel Flow'!D80,
IF('Fuel calcul'!$M$11&lt;45000-$B$1,'DATA Fuel Flow'!P80,
IF('Fuel calcul'!$M$11&lt;50000-$B$1,'DATA Fuel Flow'!D165,
IF('Fuel calcul'!$M$11&lt;55000-$B$1,'DATA Fuel Flow'!P165,
IF('Fuel calcul'!$M$11&lt;60000-$B$1,'DATA Fuel Flow'!D250,
IF('Fuel calcul'!$M$11&lt;65000-$B$1,'DATA Fuel Flow'!P250,
IF('Fuel calcul'!$M$11&lt;70000-$B$1,'DATA Fuel Flow'!D335,
IF('Fuel calcul'!$M$11&lt;75000-$B$1,'DATA Fuel Flow'!P335,
IF('Fuel calcul'!$M$11&lt;80000-$B$1,'DATA Fuel Flow'!D420,
IF('Fuel calcul'!$M$11&lt;85000-$B$1,'DATA Fuel Flow'!P420,
"Trop chargé"
))))))))))</f>
        <v>0</v>
      </c>
      <c r="D80" s="75">
        <f ca="1">IF('Fuel calcul'!$M$11&lt;40000-$B$1,'DATA Fuel Flow'!E80,
IF('Fuel calcul'!$M$11&lt;45000-$B$1,'DATA Fuel Flow'!Q80,
IF('Fuel calcul'!$M$11&lt;50000-$B$1,'DATA Fuel Flow'!E165,
IF('Fuel calcul'!$M$11&lt;55000-$B$1,'DATA Fuel Flow'!Q165,
IF('Fuel calcul'!$M$11&lt;60000-$B$1,'DATA Fuel Flow'!E250,
IF('Fuel calcul'!$M$11&lt;65000-$B$1,'DATA Fuel Flow'!Q250,
IF('Fuel calcul'!$M$11&lt;70000-$B$1,'DATA Fuel Flow'!E335,
IF('Fuel calcul'!$M$11&lt;75000-$B$1,'DATA Fuel Flow'!Q335,
IF('Fuel calcul'!$M$11&lt;80000-$B$1,'DATA Fuel Flow'!E420,
IF('Fuel calcul'!$M$11&lt;85000-$B$1,'DATA Fuel Flow'!Q420,
"Trop chargé"
))))))))))</f>
        <v>0</v>
      </c>
      <c r="E80" s="75">
        <f ca="1">IF('Fuel calcul'!$M$11&lt;40000-$B$1,'DATA Fuel Flow'!F80,
IF('Fuel calcul'!$M$11&lt;45000-$B$1,'DATA Fuel Flow'!R80,
IF('Fuel calcul'!$M$11&lt;50000-$B$1,'DATA Fuel Flow'!F165,
IF('Fuel calcul'!$M$11&lt;55000-$B$1,'DATA Fuel Flow'!R165,
IF('Fuel calcul'!$M$11&lt;60000-$B$1,'DATA Fuel Flow'!F250,
IF('Fuel calcul'!$M$11&lt;65000-$B$1,'DATA Fuel Flow'!R250,
IF('Fuel calcul'!$M$11&lt;70000-$B$1,'DATA Fuel Flow'!F335,
IF('Fuel calcul'!$M$11&lt;75000-$B$1,'DATA Fuel Flow'!R335,
IF('Fuel calcul'!$M$11&lt;80000-$B$1,'DATA Fuel Flow'!F420,
IF('Fuel calcul'!$M$11&lt;85000-$B$1,'DATA Fuel Flow'!R420,
"Trop chargé"
))))))))))</f>
        <v>0</v>
      </c>
      <c r="F80" s="75">
        <f ca="1">IF('Fuel calcul'!$M$11&lt;40000-$B$1,'DATA Fuel Flow'!G80,
IF('Fuel calcul'!$M$11&lt;45000-$B$1,'DATA Fuel Flow'!S80,
IF('Fuel calcul'!$M$11&lt;50000-$B$1,'DATA Fuel Flow'!G165,
IF('Fuel calcul'!$M$11&lt;55000-$B$1,'DATA Fuel Flow'!S165,
IF('Fuel calcul'!$M$11&lt;60000-$B$1,'DATA Fuel Flow'!G250,
IF('Fuel calcul'!$M$11&lt;65000-$B$1,'DATA Fuel Flow'!S250,
IF('Fuel calcul'!$M$11&lt;70000-$B$1,'DATA Fuel Flow'!G335,
IF('Fuel calcul'!$M$11&lt;75000-$B$1,'DATA Fuel Flow'!S335,
IF('Fuel calcul'!$M$11&lt;80000-$B$1,'DATA Fuel Flow'!G420,
IF('Fuel calcul'!$M$11&lt;85000-$B$1,'DATA Fuel Flow'!S420,
"Trop chargé"
))))))))))</f>
        <v>0</v>
      </c>
      <c r="G80" s="75">
        <f ca="1">IF('Fuel calcul'!$M$11&lt;40000-$B$1,'DATA Fuel Flow'!H80,
IF('Fuel calcul'!$M$11&lt;45000-$B$1,'DATA Fuel Flow'!T80,
IF('Fuel calcul'!$M$11&lt;50000-$B$1,'DATA Fuel Flow'!H165,
IF('Fuel calcul'!$M$11&lt;55000-$B$1,'DATA Fuel Flow'!T165,
IF('Fuel calcul'!$M$11&lt;60000-$B$1,'DATA Fuel Flow'!H250,
IF('Fuel calcul'!$M$11&lt;65000-$B$1,'DATA Fuel Flow'!T250,
IF('Fuel calcul'!$M$11&lt;70000-$B$1,'DATA Fuel Flow'!H335,
IF('Fuel calcul'!$M$11&lt;75000-$B$1,'DATA Fuel Flow'!T335,
IF('Fuel calcul'!$M$11&lt;80000-$B$1,'DATA Fuel Flow'!H420,
IF('Fuel calcul'!$M$11&lt;85000-$B$1,'DATA Fuel Flow'!T420,
"Trop chargé"
))))))))))</f>
        <v>0</v>
      </c>
      <c r="H80" s="75">
        <f ca="1">IF('Fuel calcul'!$M$11&lt;40000-$B$1,'DATA Fuel Flow'!I80,
IF('Fuel calcul'!$M$11&lt;45000-$B$1,'DATA Fuel Flow'!U80,
IF('Fuel calcul'!$M$11&lt;50000-$B$1,'DATA Fuel Flow'!I165,
IF('Fuel calcul'!$M$11&lt;55000-$B$1,'DATA Fuel Flow'!U165,
IF('Fuel calcul'!$M$11&lt;60000-$B$1,'DATA Fuel Flow'!I250,
IF('Fuel calcul'!$M$11&lt;65000-$B$1,'DATA Fuel Flow'!U250,
IF('Fuel calcul'!$M$11&lt;70000-$B$1,'DATA Fuel Flow'!I335,
IF('Fuel calcul'!$M$11&lt;75000-$B$1,'DATA Fuel Flow'!U335,
IF('Fuel calcul'!$M$11&lt;80000-$B$1,'DATA Fuel Flow'!I420,
IF('Fuel calcul'!$M$11&lt;85000-$B$1,'DATA Fuel Flow'!U420,
"Trop chargé"
))))))))))</f>
        <v>0</v>
      </c>
      <c r="I80" s="75">
        <f ca="1">IF('Fuel calcul'!$M$11&lt;40000-$B$1,'DATA Fuel Flow'!J80,
IF('Fuel calcul'!$M$11&lt;45000-$B$1,'DATA Fuel Flow'!V80,
IF('Fuel calcul'!$M$11&lt;50000-$B$1,'DATA Fuel Flow'!J165,
IF('Fuel calcul'!$M$11&lt;55000-$B$1,'DATA Fuel Flow'!V165,
IF('Fuel calcul'!$M$11&lt;60000-$B$1,'DATA Fuel Flow'!J250,
IF('Fuel calcul'!$M$11&lt;65000-$B$1,'DATA Fuel Flow'!V250,
IF('Fuel calcul'!$M$11&lt;70000-$B$1,'DATA Fuel Flow'!J335,
IF('Fuel calcul'!$M$11&lt;75000-$B$1,'DATA Fuel Flow'!V335,
IF('Fuel calcul'!$M$11&lt;80000-$B$1,'DATA Fuel Flow'!J420,
IF('Fuel calcul'!$M$11&lt;85000-$B$1,'DATA Fuel Flow'!V420,
"Trop chargé"
))))))))))</f>
        <v>0</v>
      </c>
      <c r="J80" s="75">
        <f ca="1">IF('Fuel calcul'!$M$11&lt;40000-$B$1,'DATA Fuel Flow'!K80,
IF('Fuel calcul'!$M$11&lt;45000-$B$1,'DATA Fuel Flow'!W80,
IF('Fuel calcul'!$M$11&lt;50000-$B$1,'DATA Fuel Flow'!K165,
IF('Fuel calcul'!$M$11&lt;55000-$B$1,'DATA Fuel Flow'!W165,
IF('Fuel calcul'!$M$11&lt;60000-$B$1,'DATA Fuel Flow'!K250,
IF('Fuel calcul'!$M$11&lt;65000-$B$1,'DATA Fuel Flow'!W250,
IF('Fuel calcul'!$M$11&lt;70000-$B$1,'DATA Fuel Flow'!K335,
IF('Fuel calcul'!$M$11&lt;75000-$B$1,'DATA Fuel Flow'!W335,
IF('Fuel calcul'!$M$11&lt;80000-$B$1,'DATA Fuel Flow'!K420,
IF('Fuel calcul'!$M$11&lt;85000-$B$1,'DATA Fuel Flow'!W420,
"Trop chargé"
))))))))))</f>
        <v>0</v>
      </c>
      <c r="K80" s="76">
        <f ca="1">IF('Fuel calcul'!$M$11&lt;40000-$B$1,'DATA Fuel Flow'!L80,
IF('Fuel calcul'!$M$11&lt;45000-$B$1,'DATA Fuel Flow'!X80,
IF('Fuel calcul'!$M$11&lt;50000-$B$1,'DATA Fuel Flow'!L165,
IF('Fuel calcul'!$M$11&lt;55000-$B$1,'DATA Fuel Flow'!X165,
IF('Fuel calcul'!$M$11&lt;60000-$B$1,'DATA Fuel Flow'!L250,
IF('Fuel calcul'!$M$11&lt;65000-$B$1,'DATA Fuel Flow'!X250,
IF('Fuel calcul'!$M$11&lt;70000-$B$1,'DATA Fuel Flow'!L335,
IF('Fuel calcul'!$M$11&lt;75000-$B$1,'DATA Fuel Flow'!X335,
IF('Fuel calcul'!$M$11&lt;80000-$B$1,'DATA Fuel Flow'!L420,
IF('Fuel calcul'!$M$11&lt;85000-$B$1,'DATA Fuel Flow'!X420,
"Trop chargé"
))))))))))</f>
        <v>0</v>
      </c>
    </row>
    <row r="81" spans="1:11" ht="15.5" x14ac:dyDescent="0.35">
      <c r="A81" s="86">
        <v>45000</v>
      </c>
      <c r="B81" s="74">
        <v>480</v>
      </c>
      <c r="C81" s="75">
        <f ca="1">IF('Fuel calcul'!$M$11&lt;40000-$B$1,'DATA Fuel Flow'!D81,
IF('Fuel calcul'!$M$11&lt;45000-$B$1,'DATA Fuel Flow'!P81,
IF('Fuel calcul'!$M$11&lt;50000-$B$1,'DATA Fuel Flow'!D166,
IF('Fuel calcul'!$M$11&lt;55000-$B$1,'DATA Fuel Flow'!P166,
IF('Fuel calcul'!$M$11&lt;60000-$B$1,'DATA Fuel Flow'!D251,
IF('Fuel calcul'!$M$11&lt;65000-$B$1,'DATA Fuel Flow'!P251,
IF('Fuel calcul'!$M$11&lt;70000-$B$1,'DATA Fuel Flow'!D336,
IF('Fuel calcul'!$M$11&lt;75000-$B$1,'DATA Fuel Flow'!P336,
IF('Fuel calcul'!$M$11&lt;80000-$B$1,'DATA Fuel Flow'!D421,
IF('Fuel calcul'!$M$11&lt;85000-$B$1,'DATA Fuel Flow'!P421,
"Trop chargé"
))))))))))</f>
        <v>0</v>
      </c>
      <c r="D81" s="75">
        <f ca="1">IF('Fuel calcul'!$M$11&lt;40000-$B$1,'DATA Fuel Flow'!E81,
IF('Fuel calcul'!$M$11&lt;45000-$B$1,'DATA Fuel Flow'!Q81,
IF('Fuel calcul'!$M$11&lt;50000-$B$1,'DATA Fuel Flow'!E166,
IF('Fuel calcul'!$M$11&lt;55000-$B$1,'DATA Fuel Flow'!Q166,
IF('Fuel calcul'!$M$11&lt;60000-$B$1,'DATA Fuel Flow'!E251,
IF('Fuel calcul'!$M$11&lt;65000-$B$1,'DATA Fuel Flow'!Q251,
IF('Fuel calcul'!$M$11&lt;70000-$B$1,'DATA Fuel Flow'!E336,
IF('Fuel calcul'!$M$11&lt;75000-$B$1,'DATA Fuel Flow'!Q336,
IF('Fuel calcul'!$M$11&lt;80000-$B$1,'DATA Fuel Flow'!E421,
IF('Fuel calcul'!$M$11&lt;85000-$B$1,'DATA Fuel Flow'!Q421,
"Trop chargé"
))))))))))</f>
        <v>0</v>
      </c>
      <c r="E81" s="75">
        <f ca="1">IF('Fuel calcul'!$M$11&lt;40000-$B$1,'DATA Fuel Flow'!F81,
IF('Fuel calcul'!$M$11&lt;45000-$B$1,'DATA Fuel Flow'!R81,
IF('Fuel calcul'!$M$11&lt;50000-$B$1,'DATA Fuel Flow'!F166,
IF('Fuel calcul'!$M$11&lt;55000-$B$1,'DATA Fuel Flow'!R166,
IF('Fuel calcul'!$M$11&lt;60000-$B$1,'DATA Fuel Flow'!F251,
IF('Fuel calcul'!$M$11&lt;65000-$B$1,'DATA Fuel Flow'!R251,
IF('Fuel calcul'!$M$11&lt;70000-$B$1,'DATA Fuel Flow'!F336,
IF('Fuel calcul'!$M$11&lt;75000-$B$1,'DATA Fuel Flow'!R336,
IF('Fuel calcul'!$M$11&lt;80000-$B$1,'DATA Fuel Flow'!F421,
IF('Fuel calcul'!$M$11&lt;85000-$B$1,'DATA Fuel Flow'!R421,
"Trop chargé"
))))))))))</f>
        <v>0</v>
      </c>
      <c r="F81" s="75">
        <f ca="1">IF('Fuel calcul'!$M$11&lt;40000-$B$1,'DATA Fuel Flow'!G81,
IF('Fuel calcul'!$M$11&lt;45000-$B$1,'DATA Fuel Flow'!S81,
IF('Fuel calcul'!$M$11&lt;50000-$B$1,'DATA Fuel Flow'!G166,
IF('Fuel calcul'!$M$11&lt;55000-$B$1,'DATA Fuel Flow'!S166,
IF('Fuel calcul'!$M$11&lt;60000-$B$1,'DATA Fuel Flow'!G251,
IF('Fuel calcul'!$M$11&lt;65000-$B$1,'DATA Fuel Flow'!S251,
IF('Fuel calcul'!$M$11&lt;70000-$B$1,'DATA Fuel Flow'!G336,
IF('Fuel calcul'!$M$11&lt;75000-$B$1,'DATA Fuel Flow'!S336,
IF('Fuel calcul'!$M$11&lt;80000-$B$1,'DATA Fuel Flow'!G421,
IF('Fuel calcul'!$M$11&lt;85000-$B$1,'DATA Fuel Flow'!S421,
"Trop chargé"
))))))))))</f>
        <v>0</v>
      </c>
      <c r="G81" s="75">
        <f ca="1">IF('Fuel calcul'!$M$11&lt;40000-$B$1,'DATA Fuel Flow'!H81,
IF('Fuel calcul'!$M$11&lt;45000-$B$1,'DATA Fuel Flow'!T81,
IF('Fuel calcul'!$M$11&lt;50000-$B$1,'DATA Fuel Flow'!H166,
IF('Fuel calcul'!$M$11&lt;55000-$B$1,'DATA Fuel Flow'!T166,
IF('Fuel calcul'!$M$11&lt;60000-$B$1,'DATA Fuel Flow'!H251,
IF('Fuel calcul'!$M$11&lt;65000-$B$1,'DATA Fuel Flow'!T251,
IF('Fuel calcul'!$M$11&lt;70000-$B$1,'DATA Fuel Flow'!H336,
IF('Fuel calcul'!$M$11&lt;75000-$B$1,'DATA Fuel Flow'!T336,
IF('Fuel calcul'!$M$11&lt;80000-$B$1,'DATA Fuel Flow'!H421,
IF('Fuel calcul'!$M$11&lt;85000-$B$1,'DATA Fuel Flow'!T421,
"Trop chargé"
))))))))))</f>
        <v>0</v>
      </c>
      <c r="H81" s="75">
        <f ca="1">IF('Fuel calcul'!$M$11&lt;40000-$B$1,'DATA Fuel Flow'!I81,
IF('Fuel calcul'!$M$11&lt;45000-$B$1,'DATA Fuel Flow'!U81,
IF('Fuel calcul'!$M$11&lt;50000-$B$1,'DATA Fuel Flow'!I166,
IF('Fuel calcul'!$M$11&lt;55000-$B$1,'DATA Fuel Flow'!U166,
IF('Fuel calcul'!$M$11&lt;60000-$B$1,'DATA Fuel Flow'!I251,
IF('Fuel calcul'!$M$11&lt;65000-$B$1,'DATA Fuel Flow'!U251,
IF('Fuel calcul'!$M$11&lt;70000-$B$1,'DATA Fuel Flow'!I336,
IF('Fuel calcul'!$M$11&lt;75000-$B$1,'DATA Fuel Flow'!U336,
IF('Fuel calcul'!$M$11&lt;80000-$B$1,'DATA Fuel Flow'!I421,
IF('Fuel calcul'!$M$11&lt;85000-$B$1,'DATA Fuel Flow'!U421,
"Trop chargé"
))))))))))</f>
        <v>0</v>
      </c>
      <c r="I81" s="75">
        <f ca="1">IF('Fuel calcul'!$M$11&lt;40000-$B$1,'DATA Fuel Flow'!J81,
IF('Fuel calcul'!$M$11&lt;45000-$B$1,'DATA Fuel Flow'!V81,
IF('Fuel calcul'!$M$11&lt;50000-$B$1,'DATA Fuel Flow'!J166,
IF('Fuel calcul'!$M$11&lt;55000-$B$1,'DATA Fuel Flow'!V166,
IF('Fuel calcul'!$M$11&lt;60000-$B$1,'DATA Fuel Flow'!J251,
IF('Fuel calcul'!$M$11&lt;65000-$B$1,'DATA Fuel Flow'!V251,
IF('Fuel calcul'!$M$11&lt;70000-$B$1,'DATA Fuel Flow'!J336,
IF('Fuel calcul'!$M$11&lt;75000-$B$1,'DATA Fuel Flow'!V336,
IF('Fuel calcul'!$M$11&lt;80000-$B$1,'DATA Fuel Flow'!J421,
IF('Fuel calcul'!$M$11&lt;85000-$B$1,'DATA Fuel Flow'!V421,
"Trop chargé"
))))))))))</f>
        <v>0</v>
      </c>
      <c r="J81" s="75">
        <f ca="1">IF('Fuel calcul'!$M$11&lt;40000-$B$1,'DATA Fuel Flow'!K81,
IF('Fuel calcul'!$M$11&lt;45000-$B$1,'DATA Fuel Flow'!W81,
IF('Fuel calcul'!$M$11&lt;50000-$B$1,'DATA Fuel Flow'!K166,
IF('Fuel calcul'!$M$11&lt;55000-$B$1,'DATA Fuel Flow'!W166,
IF('Fuel calcul'!$M$11&lt;60000-$B$1,'DATA Fuel Flow'!K251,
IF('Fuel calcul'!$M$11&lt;65000-$B$1,'DATA Fuel Flow'!W251,
IF('Fuel calcul'!$M$11&lt;70000-$B$1,'DATA Fuel Flow'!K336,
IF('Fuel calcul'!$M$11&lt;75000-$B$1,'DATA Fuel Flow'!W336,
IF('Fuel calcul'!$M$11&lt;80000-$B$1,'DATA Fuel Flow'!K421,
IF('Fuel calcul'!$M$11&lt;85000-$B$1,'DATA Fuel Flow'!W421,
"Trop chargé"
))))))))))</f>
        <v>0</v>
      </c>
      <c r="K81" s="76">
        <f ca="1">IF('Fuel calcul'!$M$11&lt;40000-$B$1,'DATA Fuel Flow'!L81,
IF('Fuel calcul'!$M$11&lt;45000-$B$1,'DATA Fuel Flow'!X81,
IF('Fuel calcul'!$M$11&lt;50000-$B$1,'DATA Fuel Flow'!L166,
IF('Fuel calcul'!$M$11&lt;55000-$B$1,'DATA Fuel Flow'!X166,
IF('Fuel calcul'!$M$11&lt;60000-$B$1,'DATA Fuel Flow'!L251,
IF('Fuel calcul'!$M$11&lt;65000-$B$1,'DATA Fuel Flow'!X251,
IF('Fuel calcul'!$M$11&lt;70000-$B$1,'DATA Fuel Flow'!L336,
IF('Fuel calcul'!$M$11&lt;75000-$B$1,'DATA Fuel Flow'!X336,
IF('Fuel calcul'!$M$11&lt;80000-$B$1,'DATA Fuel Flow'!L421,
IF('Fuel calcul'!$M$11&lt;85000-$B$1,'DATA Fuel Flow'!X421,
"Trop chargé"
))))))))))</f>
        <v>0</v>
      </c>
    </row>
    <row r="82" spans="1:11" ht="15.5" x14ac:dyDescent="0.35">
      <c r="A82" s="86">
        <v>45000</v>
      </c>
      <c r="B82" s="74">
        <v>520</v>
      </c>
      <c r="C82" s="75">
        <f ca="1">IF('Fuel calcul'!$M$11&lt;40000-$B$1,'DATA Fuel Flow'!D82,
IF('Fuel calcul'!$M$11&lt;45000-$B$1,'DATA Fuel Flow'!P82,
IF('Fuel calcul'!$M$11&lt;50000-$B$1,'DATA Fuel Flow'!D167,
IF('Fuel calcul'!$M$11&lt;55000-$B$1,'DATA Fuel Flow'!P167,
IF('Fuel calcul'!$M$11&lt;60000-$B$1,'DATA Fuel Flow'!D252,
IF('Fuel calcul'!$M$11&lt;65000-$B$1,'DATA Fuel Flow'!P252,
IF('Fuel calcul'!$M$11&lt;70000-$B$1,'DATA Fuel Flow'!D337,
IF('Fuel calcul'!$M$11&lt;75000-$B$1,'DATA Fuel Flow'!P337,
IF('Fuel calcul'!$M$11&lt;80000-$B$1,'DATA Fuel Flow'!D422,
IF('Fuel calcul'!$M$11&lt;85000-$B$1,'DATA Fuel Flow'!P422,
"Trop chargé"
))))))))))</f>
        <v>0</v>
      </c>
      <c r="D82" s="75">
        <f ca="1">IF('Fuel calcul'!$M$11&lt;40000-$B$1,'DATA Fuel Flow'!E82,
IF('Fuel calcul'!$M$11&lt;45000-$B$1,'DATA Fuel Flow'!Q82,
IF('Fuel calcul'!$M$11&lt;50000-$B$1,'DATA Fuel Flow'!E167,
IF('Fuel calcul'!$M$11&lt;55000-$B$1,'DATA Fuel Flow'!Q167,
IF('Fuel calcul'!$M$11&lt;60000-$B$1,'DATA Fuel Flow'!E252,
IF('Fuel calcul'!$M$11&lt;65000-$B$1,'DATA Fuel Flow'!Q252,
IF('Fuel calcul'!$M$11&lt;70000-$B$1,'DATA Fuel Flow'!E337,
IF('Fuel calcul'!$M$11&lt;75000-$B$1,'DATA Fuel Flow'!Q337,
IF('Fuel calcul'!$M$11&lt;80000-$B$1,'DATA Fuel Flow'!E422,
IF('Fuel calcul'!$M$11&lt;85000-$B$1,'DATA Fuel Flow'!Q422,
"Trop chargé"
))))))))))</f>
        <v>0</v>
      </c>
      <c r="E82" s="75">
        <f ca="1">IF('Fuel calcul'!$M$11&lt;40000-$B$1,'DATA Fuel Flow'!F82,
IF('Fuel calcul'!$M$11&lt;45000-$B$1,'DATA Fuel Flow'!R82,
IF('Fuel calcul'!$M$11&lt;50000-$B$1,'DATA Fuel Flow'!F167,
IF('Fuel calcul'!$M$11&lt;55000-$B$1,'DATA Fuel Flow'!R167,
IF('Fuel calcul'!$M$11&lt;60000-$B$1,'DATA Fuel Flow'!F252,
IF('Fuel calcul'!$M$11&lt;65000-$B$1,'DATA Fuel Flow'!R252,
IF('Fuel calcul'!$M$11&lt;70000-$B$1,'DATA Fuel Flow'!F337,
IF('Fuel calcul'!$M$11&lt;75000-$B$1,'DATA Fuel Flow'!R337,
IF('Fuel calcul'!$M$11&lt;80000-$B$1,'DATA Fuel Flow'!F422,
IF('Fuel calcul'!$M$11&lt;85000-$B$1,'DATA Fuel Flow'!R422,
"Trop chargé"
))))))))))</f>
        <v>0</v>
      </c>
      <c r="F82" s="75">
        <f ca="1">IF('Fuel calcul'!$M$11&lt;40000-$B$1,'DATA Fuel Flow'!G82,
IF('Fuel calcul'!$M$11&lt;45000-$B$1,'DATA Fuel Flow'!S82,
IF('Fuel calcul'!$M$11&lt;50000-$B$1,'DATA Fuel Flow'!G167,
IF('Fuel calcul'!$M$11&lt;55000-$B$1,'DATA Fuel Flow'!S167,
IF('Fuel calcul'!$M$11&lt;60000-$B$1,'DATA Fuel Flow'!G252,
IF('Fuel calcul'!$M$11&lt;65000-$B$1,'DATA Fuel Flow'!S252,
IF('Fuel calcul'!$M$11&lt;70000-$B$1,'DATA Fuel Flow'!G337,
IF('Fuel calcul'!$M$11&lt;75000-$B$1,'DATA Fuel Flow'!S337,
IF('Fuel calcul'!$M$11&lt;80000-$B$1,'DATA Fuel Flow'!G422,
IF('Fuel calcul'!$M$11&lt;85000-$B$1,'DATA Fuel Flow'!S422,
"Trop chargé"
))))))))))</f>
        <v>0</v>
      </c>
      <c r="G82" s="75">
        <f ca="1">IF('Fuel calcul'!$M$11&lt;40000-$B$1,'DATA Fuel Flow'!H82,
IF('Fuel calcul'!$M$11&lt;45000-$B$1,'DATA Fuel Flow'!T82,
IF('Fuel calcul'!$M$11&lt;50000-$B$1,'DATA Fuel Flow'!H167,
IF('Fuel calcul'!$M$11&lt;55000-$B$1,'DATA Fuel Flow'!T167,
IF('Fuel calcul'!$M$11&lt;60000-$B$1,'DATA Fuel Flow'!H252,
IF('Fuel calcul'!$M$11&lt;65000-$B$1,'DATA Fuel Flow'!T252,
IF('Fuel calcul'!$M$11&lt;70000-$B$1,'DATA Fuel Flow'!H337,
IF('Fuel calcul'!$M$11&lt;75000-$B$1,'DATA Fuel Flow'!T337,
IF('Fuel calcul'!$M$11&lt;80000-$B$1,'DATA Fuel Flow'!H422,
IF('Fuel calcul'!$M$11&lt;85000-$B$1,'DATA Fuel Flow'!T422,
"Trop chargé"
))))))))))</f>
        <v>0</v>
      </c>
      <c r="H82" s="75">
        <f ca="1">IF('Fuel calcul'!$M$11&lt;40000-$B$1,'DATA Fuel Flow'!I82,
IF('Fuel calcul'!$M$11&lt;45000-$B$1,'DATA Fuel Flow'!U82,
IF('Fuel calcul'!$M$11&lt;50000-$B$1,'DATA Fuel Flow'!I167,
IF('Fuel calcul'!$M$11&lt;55000-$B$1,'DATA Fuel Flow'!U167,
IF('Fuel calcul'!$M$11&lt;60000-$B$1,'DATA Fuel Flow'!I252,
IF('Fuel calcul'!$M$11&lt;65000-$B$1,'DATA Fuel Flow'!U252,
IF('Fuel calcul'!$M$11&lt;70000-$B$1,'DATA Fuel Flow'!I337,
IF('Fuel calcul'!$M$11&lt;75000-$B$1,'DATA Fuel Flow'!U337,
IF('Fuel calcul'!$M$11&lt;80000-$B$1,'DATA Fuel Flow'!I422,
IF('Fuel calcul'!$M$11&lt;85000-$B$1,'DATA Fuel Flow'!U422,
"Trop chargé"
))))))))))</f>
        <v>0</v>
      </c>
      <c r="I82" s="75">
        <f ca="1">IF('Fuel calcul'!$M$11&lt;40000-$B$1,'DATA Fuel Flow'!J82,
IF('Fuel calcul'!$M$11&lt;45000-$B$1,'DATA Fuel Flow'!V82,
IF('Fuel calcul'!$M$11&lt;50000-$B$1,'DATA Fuel Flow'!J167,
IF('Fuel calcul'!$M$11&lt;55000-$B$1,'DATA Fuel Flow'!V167,
IF('Fuel calcul'!$M$11&lt;60000-$B$1,'DATA Fuel Flow'!J252,
IF('Fuel calcul'!$M$11&lt;65000-$B$1,'DATA Fuel Flow'!V252,
IF('Fuel calcul'!$M$11&lt;70000-$B$1,'DATA Fuel Flow'!J337,
IF('Fuel calcul'!$M$11&lt;75000-$B$1,'DATA Fuel Flow'!V337,
IF('Fuel calcul'!$M$11&lt;80000-$B$1,'DATA Fuel Flow'!J422,
IF('Fuel calcul'!$M$11&lt;85000-$B$1,'DATA Fuel Flow'!V422,
"Trop chargé"
))))))))))</f>
        <v>0</v>
      </c>
      <c r="J82" s="75">
        <f ca="1">IF('Fuel calcul'!$M$11&lt;40000-$B$1,'DATA Fuel Flow'!K82,
IF('Fuel calcul'!$M$11&lt;45000-$B$1,'DATA Fuel Flow'!W82,
IF('Fuel calcul'!$M$11&lt;50000-$B$1,'DATA Fuel Flow'!K167,
IF('Fuel calcul'!$M$11&lt;55000-$B$1,'DATA Fuel Flow'!W167,
IF('Fuel calcul'!$M$11&lt;60000-$B$1,'DATA Fuel Flow'!K252,
IF('Fuel calcul'!$M$11&lt;65000-$B$1,'DATA Fuel Flow'!W252,
IF('Fuel calcul'!$M$11&lt;70000-$B$1,'DATA Fuel Flow'!K337,
IF('Fuel calcul'!$M$11&lt;75000-$B$1,'DATA Fuel Flow'!W337,
IF('Fuel calcul'!$M$11&lt;80000-$B$1,'DATA Fuel Flow'!K422,
IF('Fuel calcul'!$M$11&lt;85000-$B$1,'DATA Fuel Flow'!W422,
"Trop chargé"
))))))))))</f>
        <v>0</v>
      </c>
      <c r="K82" s="76">
        <f ca="1">IF('Fuel calcul'!$M$11&lt;40000-$B$1,'DATA Fuel Flow'!L82,
IF('Fuel calcul'!$M$11&lt;45000-$B$1,'DATA Fuel Flow'!X82,
IF('Fuel calcul'!$M$11&lt;50000-$B$1,'DATA Fuel Flow'!L167,
IF('Fuel calcul'!$M$11&lt;55000-$B$1,'DATA Fuel Flow'!X167,
IF('Fuel calcul'!$M$11&lt;60000-$B$1,'DATA Fuel Flow'!L252,
IF('Fuel calcul'!$M$11&lt;65000-$B$1,'DATA Fuel Flow'!X252,
IF('Fuel calcul'!$M$11&lt;70000-$B$1,'DATA Fuel Flow'!L337,
IF('Fuel calcul'!$M$11&lt;75000-$B$1,'DATA Fuel Flow'!X337,
IF('Fuel calcul'!$M$11&lt;80000-$B$1,'DATA Fuel Flow'!L422,
IF('Fuel calcul'!$M$11&lt;85000-$B$1,'DATA Fuel Flow'!X422,
"Trop chargé"
))))))))))</f>
        <v>0</v>
      </c>
    </row>
    <row r="83" spans="1:11" ht="15.5" x14ac:dyDescent="0.35">
      <c r="A83" s="86">
        <v>45000</v>
      </c>
      <c r="B83" s="74">
        <v>560</v>
      </c>
      <c r="C83" s="75">
        <f ca="1">IF('Fuel calcul'!$M$11&lt;40000-$B$1,'DATA Fuel Flow'!D83,
IF('Fuel calcul'!$M$11&lt;45000-$B$1,'DATA Fuel Flow'!P83,
IF('Fuel calcul'!$M$11&lt;50000-$B$1,'DATA Fuel Flow'!D168,
IF('Fuel calcul'!$M$11&lt;55000-$B$1,'DATA Fuel Flow'!P168,
IF('Fuel calcul'!$M$11&lt;60000-$B$1,'DATA Fuel Flow'!D253,
IF('Fuel calcul'!$M$11&lt;65000-$B$1,'DATA Fuel Flow'!P253,
IF('Fuel calcul'!$M$11&lt;70000-$B$1,'DATA Fuel Flow'!D338,
IF('Fuel calcul'!$M$11&lt;75000-$B$1,'DATA Fuel Flow'!P338,
IF('Fuel calcul'!$M$11&lt;80000-$B$1,'DATA Fuel Flow'!D423,
IF('Fuel calcul'!$M$11&lt;85000-$B$1,'DATA Fuel Flow'!P423,
"Trop chargé"
))))))))))</f>
        <v>0</v>
      </c>
      <c r="D83" s="75">
        <f ca="1">IF('Fuel calcul'!$M$11&lt;40000-$B$1,'DATA Fuel Flow'!E83,
IF('Fuel calcul'!$M$11&lt;45000-$B$1,'DATA Fuel Flow'!Q83,
IF('Fuel calcul'!$M$11&lt;50000-$B$1,'DATA Fuel Flow'!E168,
IF('Fuel calcul'!$M$11&lt;55000-$B$1,'DATA Fuel Flow'!Q168,
IF('Fuel calcul'!$M$11&lt;60000-$B$1,'DATA Fuel Flow'!E253,
IF('Fuel calcul'!$M$11&lt;65000-$B$1,'DATA Fuel Flow'!Q253,
IF('Fuel calcul'!$M$11&lt;70000-$B$1,'DATA Fuel Flow'!E338,
IF('Fuel calcul'!$M$11&lt;75000-$B$1,'DATA Fuel Flow'!Q338,
IF('Fuel calcul'!$M$11&lt;80000-$B$1,'DATA Fuel Flow'!E423,
IF('Fuel calcul'!$M$11&lt;85000-$B$1,'DATA Fuel Flow'!Q423,
"Trop chargé"
))))))))))</f>
        <v>0</v>
      </c>
      <c r="E83" s="75">
        <f ca="1">IF('Fuel calcul'!$M$11&lt;40000-$B$1,'DATA Fuel Flow'!F83,
IF('Fuel calcul'!$M$11&lt;45000-$B$1,'DATA Fuel Flow'!R83,
IF('Fuel calcul'!$M$11&lt;50000-$B$1,'DATA Fuel Flow'!F168,
IF('Fuel calcul'!$M$11&lt;55000-$B$1,'DATA Fuel Flow'!R168,
IF('Fuel calcul'!$M$11&lt;60000-$B$1,'DATA Fuel Flow'!F253,
IF('Fuel calcul'!$M$11&lt;65000-$B$1,'DATA Fuel Flow'!R253,
IF('Fuel calcul'!$M$11&lt;70000-$B$1,'DATA Fuel Flow'!F338,
IF('Fuel calcul'!$M$11&lt;75000-$B$1,'DATA Fuel Flow'!R338,
IF('Fuel calcul'!$M$11&lt;80000-$B$1,'DATA Fuel Flow'!F423,
IF('Fuel calcul'!$M$11&lt;85000-$B$1,'DATA Fuel Flow'!R423,
"Trop chargé"
))))))))))</f>
        <v>0</v>
      </c>
      <c r="F83" s="75">
        <f ca="1">IF('Fuel calcul'!$M$11&lt;40000-$B$1,'DATA Fuel Flow'!G83,
IF('Fuel calcul'!$M$11&lt;45000-$B$1,'DATA Fuel Flow'!S83,
IF('Fuel calcul'!$M$11&lt;50000-$B$1,'DATA Fuel Flow'!G168,
IF('Fuel calcul'!$M$11&lt;55000-$B$1,'DATA Fuel Flow'!S168,
IF('Fuel calcul'!$M$11&lt;60000-$B$1,'DATA Fuel Flow'!G253,
IF('Fuel calcul'!$M$11&lt;65000-$B$1,'DATA Fuel Flow'!S253,
IF('Fuel calcul'!$M$11&lt;70000-$B$1,'DATA Fuel Flow'!G338,
IF('Fuel calcul'!$M$11&lt;75000-$B$1,'DATA Fuel Flow'!S338,
IF('Fuel calcul'!$M$11&lt;80000-$B$1,'DATA Fuel Flow'!G423,
IF('Fuel calcul'!$M$11&lt;85000-$B$1,'DATA Fuel Flow'!S423,
"Trop chargé"
))))))))))</f>
        <v>0</v>
      </c>
      <c r="G83" s="75">
        <f ca="1">IF('Fuel calcul'!$M$11&lt;40000-$B$1,'DATA Fuel Flow'!H83,
IF('Fuel calcul'!$M$11&lt;45000-$B$1,'DATA Fuel Flow'!T83,
IF('Fuel calcul'!$M$11&lt;50000-$B$1,'DATA Fuel Flow'!H168,
IF('Fuel calcul'!$M$11&lt;55000-$B$1,'DATA Fuel Flow'!T168,
IF('Fuel calcul'!$M$11&lt;60000-$B$1,'DATA Fuel Flow'!H253,
IF('Fuel calcul'!$M$11&lt;65000-$B$1,'DATA Fuel Flow'!T253,
IF('Fuel calcul'!$M$11&lt;70000-$B$1,'DATA Fuel Flow'!H338,
IF('Fuel calcul'!$M$11&lt;75000-$B$1,'DATA Fuel Flow'!T338,
IF('Fuel calcul'!$M$11&lt;80000-$B$1,'DATA Fuel Flow'!H423,
IF('Fuel calcul'!$M$11&lt;85000-$B$1,'DATA Fuel Flow'!T423,
"Trop chargé"
))))))))))</f>
        <v>0</v>
      </c>
      <c r="H83" s="75">
        <f ca="1">IF('Fuel calcul'!$M$11&lt;40000-$B$1,'DATA Fuel Flow'!I83,
IF('Fuel calcul'!$M$11&lt;45000-$B$1,'DATA Fuel Flow'!U83,
IF('Fuel calcul'!$M$11&lt;50000-$B$1,'DATA Fuel Flow'!I168,
IF('Fuel calcul'!$M$11&lt;55000-$B$1,'DATA Fuel Flow'!U168,
IF('Fuel calcul'!$M$11&lt;60000-$B$1,'DATA Fuel Flow'!I253,
IF('Fuel calcul'!$M$11&lt;65000-$B$1,'DATA Fuel Flow'!U253,
IF('Fuel calcul'!$M$11&lt;70000-$B$1,'DATA Fuel Flow'!I338,
IF('Fuel calcul'!$M$11&lt;75000-$B$1,'DATA Fuel Flow'!U338,
IF('Fuel calcul'!$M$11&lt;80000-$B$1,'DATA Fuel Flow'!I423,
IF('Fuel calcul'!$M$11&lt;85000-$B$1,'DATA Fuel Flow'!U423,
"Trop chargé"
))))))))))</f>
        <v>0</v>
      </c>
      <c r="I83" s="75">
        <f ca="1">IF('Fuel calcul'!$M$11&lt;40000-$B$1,'DATA Fuel Flow'!J83,
IF('Fuel calcul'!$M$11&lt;45000-$B$1,'DATA Fuel Flow'!V83,
IF('Fuel calcul'!$M$11&lt;50000-$B$1,'DATA Fuel Flow'!J168,
IF('Fuel calcul'!$M$11&lt;55000-$B$1,'DATA Fuel Flow'!V168,
IF('Fuel calcul'!$M$11&lt;60000-$B$1,'DATA Fuel Flow'!J253,
IF('Fuel calcul'!$M$11&lt;65000-$B$1,'DATA Fuel Flow'!V253,
IF('Fuel calcul'!$M$11&lt;70000-$B$1,'DATA Fuel Flow'!J338,
IF('Fuel calcul'!$M$11&lt;75000-$B$1,'DATA Fuel Flow'!V338,
IF('Fuel calcul'!$M$11&lt;80000-$B$1,'DATA Fuel Flow'!J423,
IF('Fuel calcul'!$M$11&lt;85000-$B$1,'DATA Fuel Flow'!V423,
"Trop chargé"
))))))))))</f>
        <v>0</v>
      </c>
      <c r="J83" s="75">
        <f ca="1">IF('Fuel calcul'!$M$11&lt;40000-$B$1,'DATA Fuel Flow'!K83,
IF('Fuel calcul'!$M$11&lt;45000-$B$1,'DATA Fuel Flow'!W83,
IF('Fuel calcul'!$M$11&lt;50000-$B$1,'DATA Fuel Flow'!K168,
IF('Fuel calcul'!$M$11&lt;55000-$B$1,'DATA Fuel Flow'!W168,
IF('Fuel calcul'!$M$11&lt;60000-$B$1,'DATA Fuel Flow'!K253,
IF('Fuel calcul'!$M$11&lt;65000-$B$1,'DATA Fuel Flow'!W253,
IF('Fuel calcul'!$M$11&lt;70000-$B$1,'DATA Fuel Flow'!K338,
IF('Fuel calcul'!$M$11&lt;75000-$B$1,'DATA Fuel Flow'!W338,
IF('Fuel calcul'!$M$11&lt;80000-$B$1,'DATA Fuel Flow'!K423,
IF('Fuel calcul'!$M$11&lt;85000-$B$1,'DATA Fuel Flow'!W423,
"Trop chargé"
))))))))))</f>
        <v>0</v>
      </c>
      <c r="K83" s="76">
        <f ca="1">IF('Fuel calcul'!$M$11&lt;40000-$B$1,'DATA Fuel Flow'!L83,
IF('Fuel calcul'!$M$11&lt;45000-$B$1,'DATA Fuel Flow'!X83,
IF('Fuel calcul'!$M$11&lt;50000-$B$1,'DATA Fuel Flow'!L168,
IF('Fuel calcul'!$M$11&lt;55000-$B$1,'DATA Fuel Flow'!X168,
IF('Fuel calcul'!$M$11&lt;60000-$B$1,'DATA Fuel Flow'!L253,
IF('Fuel calcul'!$M$11&lt;65000-$B$1,'DATA Fuel Flow'!X253,
IF('Fuel calcul'!$M$11&lt;70000-$B$1,'DATA Fuel Flow'!L338,
IF('Fuel calcul'!$M$11&lt;75000-$B$1,'DATA Fuel Flow'!X338,
IF('Fuel calcul'!$M$11&lt;80000-$B$1,'DATA Fuel Flow'!L423,
IF('Fuel calcul'!$M$11&lt;85000-$B$1,'DATA Fuel Flow'!X423,
"Trop chargé"
))))))))))</f>
        <v>0</v>
      </c>
    </row>
    <row r="84" spans="1:11" ht="16" thickBot="1" x14ac:dyDescent="0.4">
      <c r="A84" s="87">
        <v>45000</v>
      </c>
      <c r="B84" s="79">
        <v>600</v>
      </c>
      <c r="C84" s="80">
        <f ca="1">IF('Fuel calcul'!$M$11&lt;40000-$B$1,'DATA Fuel Flow'!D84,
IF('Fuel calcul'!$M$11&lt;45000-$B$1,'DATA Fuel Flow'!P84,
IF('Fuel calcul'!$M$11&lt;50000-$B$1,'DATA Fuel Flow'!D169,
IF('Fuel calcul'!$M$11&lt;55000-$B$1,'DATA Fuel Flow'!P169,
IF('Fuel calcul'!$M$11&lt;60000-$B$1,'DATA Fuel Flow'!D254,
IF('Fuel calcul'!$M$11&lt;65000-$B$1,'DATA Fuel Flow'!P254,
IF('Fuel calcul'!$M$11&lt;70000-$B$1,'DATA Fuel Flow'!D339,
IF('Fuel calcul'!$M$11&lt;75000-$B$1,'DATA Fuel Flow'!P339,
IF('Fuel calcul'!$M$11&lt;80000-$B$1,'DATA Fuel Flow'!D424,
IF('Fuel calcul'!$M$11&lt;85000-$B$1,'DATA Fuel Flow'!P424,
"Trop chargé"
))))))))))</f>
        <v>0</v>
      </c>
      <c r="D84" s="80">
        <f ca="1">IF('Fuel calcul'!$M$11&lt;40000-$B$1,'DATA Fuel Flow'!E84,
IF('Fuel calcul'!$M$11&lt;45000-$B$1,'DATA Fuel Flow'!Q84,
IF('Fuel calcul'!$M$11&lt;50000-$B$1,'DATA Fuel Flow'!E169,
IF('Fuel calcul'!$M$11&lt;55000-$B$1,'DATA Fuel Flow'!Q169,
IF('Fuel calcul'!$M$11&lt;60000-$B$1,'DATA Fuel Flow'!E254,
IF('Fuel calcul'!$M$11&lt;65000-$B$1,'DATA Fuel Flow'!Q254,
IF('Fuel calcul'!$M$11&lt;70000-$B$1,'DATA Fuel Flow'!E339,
IF('Fuel calcul'!$M$11&lt;75000-$B$1,'DATA Fuel Flow'!Q339,
IF('Fuel calcul'!$M$11&lt;80000-$B$1,'DATA Fuel Flow'!E424,
IF('Fuel calcul'!$M$11&lt;85000-$B$1,'DATA Fuel Flow'!Q424,
"Trop chargé"
))))))))))</f>
        <v>0</v>
      </c>
      <c r="E84" s="80">
        <f ca="1">IF('Fuel calcul'!$M$11&lt;40000-$B$1,'DATA Fuel Flow'!F84,
IF('Fuel calcul'!$M$11&lt;45000-$B$1,'DATA Fuel Flow'!R84,
IF('Fuel calcul'!$M$11&lt;50000-$B$1,'DATA Fuel Flow'!F169,
IF('Fuel calcul'!$M$11&lt;55000-$B$1,'DATA Fuel Flow'!R169,
IF('Fuel calcul'!$M$11&lt;60000-$B$1,'DATA Fuel Flow'!F254,
IF('Fuel calcul'!$M$11&lt;65000-$B$1,'DATA Fuel Flow'!R254,
IF('Fuel calcul'!$M$11&lt;70000-$B$1,'DATA Fuel Flow'!F339,
IF('Fuel calcul'!$M$11&lt;75000-$B$1,'DATA Fuel Flow'!R339,
IF('Fuel calcul'!$M$11&lt;80000-$B$1,'DATA Fuel Flow'!F424,
IF('Fuel calcul'!$M$11&lt;85000-$B$1,'DATA Fuel Flow'!R424,
"Trop chargé"
))))))))))</f>
        <v>0</v>
      </c>
      <c r="F84" s="80">
        <f ca="1">IF('Fuel calcul'!$M$11&lt;40000-$B$1,'DATA Fuel Flow'!G84,
IF('Fuel calcul'!$M$11&lt;45000-$B$1,'DATA Fuel Flow'!S84,
IF('Fuel calcul'!$M$11&lt;50000-$B$1,'DATA Fuel Flow'!G169,
IF('Fuel calcul'!$M$11&lt;55000-$B$1,'DATA Fuel Flow'!S169,
IF('Fuel calcul'!$M$11&lt;60000-$B$1,'DATA Fuel Flow'!G254,
IF('Fuel calcul'!$M$11&lt;65000-$B$1,'DATA Fuel Flow'!S254,
IF('Fuel calcul'!$M$11&lt;70000-$B$1,'DATA Fuel Flow'!G339,
IF('Fuel calcul'!$M$11&lt;75000-$B$1,'DATA Fuel Flow'!S339,
IF('Fuel calcul'!$M$11&lt;80000-$B$1,'DATA Fuel Flow'!G424,
IF('Fuel calcul'!$M$11&lt;85000-$B$1,'DATA Fuel Flow'!S424,
"Trop chargé"
))))))))))</f>
        <v>0</v>
      </c>
      <c r="G84" s="80">
        <f ca="1">IF('Fuel calcul'!$M$11&lt;40000-$B$1,'DATA Fuel Flow'!H84,
IF('Fuel calcul'!$M$11&lt;45000-$B$1,'DATA Fuel Flow'!T84,
IF('Fuel calcul'!$M$11&lt;50000-$B$1,'DATA Fuel Flow'!H169,
IF('Fuel calcul'!$M$11&lt;55000-$B$1,'DATA Fuel Flow'!T169,
IF('Fuel calcul'!$M$11&lt;60000-$B$1,'DATA Fuel Flow'!H254,
IF('Fuel calcul'!$M$11&lt;65000-$B$1,'DATA Fuel Flow'!T254,
IF('Fuel calcul'!$M$11&lt;70000-$B$1,'DATA Fuel Flow'!H339,
IF('Fuel calcul'!$M$11&lt;75000-$B$1,'DATA Fuel Flow'!T339,
IF('Fuel calcul'!$M$11&lt;80000-$B$1,'DATA Fuel Flow'!H424,
IF('Fuel calcul'!$M$11&lt;85000-$B$1,'DATA Fuel Flow'!T424,
"Trop chargé"
))))))))))</f>
        <v>0</v>
      </c>
      <c r="H84" s="80">
        <f ca="1">IF('Fuel calcul'!$M$11&lt;40000-$B$1,'DATA Fuel Flow'!I84,
IF('Fuel calcul'!$M$11&lt;45000-$B$1,'DATA Fuel Flow'!U84,
IF('Fuel calcul'!$M$11&lt;50000-$B$1,'DATA Fuel Flow'!I169,
IF('Fuel calcul'!$M$11&lt;55000-$B$1,'DATA Fuel Flow'!U169,
IF('Fuel calcul'!$M$11&lt;60000-$B$1,'DATA Fuel Flow'!I254,
IF('Fuel calcul'!$M$11&lt;65000-$B$1,'DATA Fuel Flow'!U254,
IF('Fuel calcul'!$M$11&lt;70000-$B$1,'DATA Fuel Flow'!I339,
IF('Fuel calcul'!$M$11&lt;75000-$B$1,'DATA Fuel Flow'!U339,
IF('Fuel calcul'!$M$11&lt;80000-$B$1,'DATA Fuel Flow'!I424,
IF('Fuel calcul'!$M$11&lt;85000-$B$1,'DATA Fuel Flow'!U424,
"Trop chargé"
))))))))))</f>
        <v>0</v>
      </c>
      <c r="I84" s="80">
        <f ca="1">IF('Fuel calcul'!$M$11&lt;40000-$B$1,'DATA Fuel Flow'!J84,
IF('Fuel calcul'!$M$11&lt;45000-$B$1,'DATA Fuel Flow'!V84,
IF('Fuel calcul'!$M$11&lt;50000-$B$1,'DATA Fuel Flow'!J169,
IF('Fuel calcul'!$M$11&lt;55000-$B$1,'DATA Fuel Flow'!V169,
IF('Fuel calcul'!$M$11&lt;60000-$B$1,'DATA Fuel Flow'!J254,
IF('Fuel calcul'!$M$11&lt;65000-$B$1,'DATA Fuel Flow'!V254,
IF('Fuel calcul'!$M$11&lt;70000-$B$1,'DATA Fuel Flow'!J339,
IF('Fuel calcul'!$M$11&lt;75000-$B$1,'DATA Fuel Flow'!V339,
IF('Fuel calcul'!$M$11&lt;80000-$B$1,'DATA Fuel Flow'!J424,
IF('Fuel calcul'!$M$11&lt;85000-$B$1,'DATA Fuel Flow'!V424,
"Trop chargé"
))))))))))</f>
        <v>0</v>
      </c>
      <c r="J84" s="80">
        <f ca="1">IF('Fuel calcul'!$M$11&lt;40000-$B$1,'DATA Fuel Flow'!K84,
IF('Fuel calcul'!$M$11&lt;45000-$B$1,'DATA Fuel Flow'!W84,
IF('Fuel calcul'!$M$11&lt;50000-$B$1,'DATA Fuel Flow'!K169,
IF('Fuel calcul'!$M$11&lt;55000-$B$1,'DATA Fuel Flow'!W169,
IF('Fuel calcul'!$M$11&lt;60000-$B$1,'DATA Fuel Flow'!K254,
IF('Fuel calcul'!$M$11&lt;65000-$B$1,'DATA Fuel Flow'!W254,
IF('Fuel calcul'!$M$11&lt;70000-$B$1,'DATA Fuel Flow'!K339,
IF('Fuel calcul'!$M$11&lt;75000-$B$1,'DATA Fuel Flow'!W339,
IF('Fuel calcul'!$M$11&lt;80000-$B$1,'DATA Fuel Flow'!K424,
IF('Fuel calcul'!$M$11&lt;85000-$B$1,'DATA Fuel Flow'!W424,
"Trop chargé"
))))))))))</f>
        <v>0</v>
      </c>
      <c r="K84" s="81">
        <f ca="1">IF('Fuel calcul'!$M$11&lt;40000-$B$1,'DATA Fuel Flow'!L84,
IF('Fuel calcul'!$M$11&lt;45000-$B$1,'DATA Fuel Flow'!X84,
IF('Fuel calcul'!$M$11&lt;50000-$B$1,'DATA Fuel Flow'!L169,
IF('Fuel calcul'!$M$11&lt;55000-$B$1,'DATA Fuel Flow'!X169,
IF('Fuel calcul'!$M$11&lt;60000-$B$1,'DATA Fuel Flow'!L254,
IF('Fuel calcul'!$M$11&lt;65000-$B$1,'DATA Fuel Flow'!X254,
IF('Fuel calcul'!$M$11&lt;70000-$B$1,'DATA Fuel Flow'!L339,
IF('Fuel calcul'!$M$11&lt;75000-$B$1,'DATA Fuel Flow'!X339,
IF('Fuel calcul'!$M$11&lt;80000-$B$1,'DATA Fuel Flow'!L424,
IF('Fuel calcul'!$M$11&lt;85000-$B$1,'DATA Fuel Flow'!X424,
"Trop chargé"
))))))))))</f>
        <v>0</v>
      </c>
    </row>
  </sheetData>
  <mergeCells count="4">
    <mergeCell ref="B3:B4"/>
    <mergeCell ref="C3:K3"/>
    <mergeCell ref="A3:A4"/>
    <mergeCell ref="A2:K2"/>
  </mergeCells>
  <conditionalFormatting sqref="C5:K84">
    <cfRule type="cellIs" dxfId="45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87996-CCAE-43F4-88A7-2EC943E4A3AC}">
  <dimension ref="B1:AJ424"/>
  <sheetViews>
    <sheetView topLeftCell="A105" zoomScale="55" zoomScaleNormal="55" workbookViewId="0">
      <selection activeCell="J11" sqref="J11"/>
    </sheetView>
  </sheetViews>
  <sheetFormatPr baseColWidth="10" defaultRowHeight="14.5" x14ac:dyDescent="0.35"/>
  <cols>
    <col min="1" max="3" width="10.90625" style="56"/>
    <col min="4" max="4" width="14.1796875" style="56" bestFit="1" customWidth="1"/>
    <col min="5" max="6" width="10.90625" style="56"/>
    <col min="7" max="7" width="11.453125" style="56" customWidth="1"/>
    <col min="8" max="8" width="10.90625" style="56"/>
    <col min="9" max="9" width="12.26953125" style="56" bestFit="1" customWidth="1"/>
    <col min="10" max="20" width="10.90625" style="56"/>
    <col min="21" max="21" width="8.7265625" style="56" bestFit="1" customWidth="1"/>
    <col min="22" max="16384" width="10.90625" style="56"/>
  </cols>
  <sheetData>
    <row r="1" spans="2:36" ht="15" thickBot="1" x14ac:dyDescent="0.4"/>
    <row r="2" spans="2:36" ht="15.5" x14ac:dyDescent="0.35">
      <c r="B2" s="161" t="s">
        <v>27</v>
      </c>
      <c r="C2" s="162"/>
      <c r="D2" s="162"/>
      <c r="E2" s="162"/>
      <c r="F2" s="162"/>
      <c r="G2" s="162"/>
      <c r="H2" s="162"/>
      <c r="I2" s="162"/>
      <c r="J2" s="162"/>
      <c r="K2" s="162"/>
      <c r="L2" s="163"/>
      <c r="N2" s="161" t="s">
        <v>22</v>
      </c>
      <c r="O2" s="162"/>
      <c r="P2" s="162"/>
      <c r="Q2" s="162"/>
      <c r="R2" s="162"/>
      <c r="S2" s="162"/>
      <c r="T2" s="162"/>
      <c r="U2" s="162"/>
      <c r="V2" s="162"/>
      <c r="W2" s="162"/>
      <c r="X2" s="163"/>
    </row>
    <row r="3" spans="2:36" ht="15.5" x14ac:dyDescent="0.35">
      <c r="B3" s="156" t="s">
        <v>144</v>
      </c>
      <c r="C3" s="151" t="s">
        <v>23</v>
      </c>
      <c r="D3" s="153" t="s">
        <v>24</v>
      </c>
      <c r="E3" s="154"/>
      <c r="F3" s="154"/>
      <c r="G3" s="154"/>
      <c r="H3" s="154"/>
      <c r="I3" s="154"/>
      <c r="J3" s="154"/>
      <c r="K3" s="154"/>
      <c r="L3" s="155"/>
      <c r="N3" s="156" t="s">
        <v>144</v>
      </c>
      <c r="O3" s="151" t="s">
        <v>23</v>
      </c>
      <c r="P3" s="153" t="s">
        <v>24</v>
      </c>
      <c r="Q3" s="154"/>
      <c r="R3" s="154"/>
      <c r="S3" s="154"/>
      <c r="T3" s="154"/>
      <c r="U3" s="154"/>
      <c r="V3" s="154"/>
      <c r="W3" s="154"/>
      <c r="X3" s="155"/>
    </row>
    <row r="4" spans="2:36" ht="15" customHeight="1" thickBot="1" x14ac:dyDescent="0.4">
      <c r="B4" s="157"/>
      <c r="C4" s="152"/>
      <c r="D4" s="58">
        <v>0</v>
      </c>
      <c r="E4" s="59">
        <v>20</v>
      </c>
      <c r="F4" s="59">
        <v>40</v>
      </c>
      <c r="G4" s="59">
        <v>60</v>
      </c>
      <c r="H4" s="59">
        <v>80</v>
      </c>
      <c r="I4" s="59">
        <v>100</v>
      </c>
      <c r="J4" s="59">
        <v>120</v>
      </c>
      <c r="K4" s="59">
        <v>140</v>
      </c>
      <c r="L4" s="60">
        <v>160</v>
      </c>
      <c r="M4" s="89"/>
      <c r="N4" s="157"/>
      <c r="O4" s="152"/>
      <c r="P4" s="58">
        <v>0</v>
      </c>
      <c r="Q4" s="59">
        <v>20</v>
      </c>
      <c r="R4" s="59">
        <v>40</v>
      </c>
      <c r="S4" s="59">
        <v>60</v>
      </c>
      <c r="T4" s="59">
        <v>80</v>
      </c>
      <c r="U4" s="59">
        <v>100</v>
      </c>
      <c r="V4" s="59">
        <v>120</v>
      </c>
      <c r="W4" s="59">
        <v>140</v>
      </c>
      <c r="X4" s="60">
        <v>160</v>
      </c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</row>
    <row r="5" spans="2:36" ht="15.5" x14ac:dyDescent="0.35">
      <c r="B5" s="85">
        <v>0</v>
      </c>
      <c r="C5" s="61">
        <v>360</v>
      </c>
      <c r="D5" s="62">
        <v>7657</v>
      </c>
      <c r="E5" s="62">
        <v>8280</v>
      </c>
      <c r="F5" s="62">
        <v>8904</v>
      </c>
      <c r="G5" s="62">
        <v>9555</v>
      </c>
      <c r="H5" s="62">
        <v>10217</v>
      </c>
      <c r="I5" s="62">
        <v>10879</v>
      </c>
      <c r="J5" s="62">
        <v>11541</v>
      </c>
      <c r="K5" s="62">
        <v>12224</v>
      </c>
      <c r="L5" s="63">
        <v>12938</v>
      </c>
      <c r="N5" s="85">
        <v>0</v>
      </c>
      <c r="O5" s="61">
        <v>360</v>
      </c>
      <c r="P5" s="62">
        <v>7737</v>
      </c>
      <c r="Q5" s="62">
        <v>8356</v>
      </c>
      <c r="R5" s="62">
        <v>8976</v>
      </c>
      <c r="S5" s="62">
        <v>9828</v>
      </c>
      <c r="T5" s="62">
        <v>10286</v>
      </c>
      <c r="U5" s="62">
        <v>10945</v>
      </c>
      <c r="V5" s="62">
        <v>11603</v>
      </c>
      <c r="W5" s="62">
        <v>12288</v>
      </c>
      <c r="X5" s="63">
        <v>12998</v>
      </c>
    </row>
    <row r="6" spans="2:36" ht="15.5" x14ac:dyDescent="0.35">
      <c r="B6" s="86">
        <v>0</v>
      </c>
      <c r="C6" s="64">
        <v>400</v>
      </c>
      <c r="D6" s="65">
        <v>8941</v>
      </c>
      <c r="E6" s="65">
        <v>9741</v>
      </c>
      <c r="F6" s="65">
        <v>10582</v>
      </c>
      <c r="G6" s="65">
        <v>11424</v>
      </c>
      <c r="H6" s="65">
        <v>12266</v>
      </c>
      <c r="I6" s="65">
        <v>13157</v>
      </c>
      <c r="J6" s="65">
        <v>14080</v>
      </c>
      <c r="K6" s="65">
        <v>14963</v>
      </c>
      <c r="L6" s="66">
        <v>15888</v>
      </c>
      <c r="N6" s="86">
        <v>0</v>
      </c>
      <c r="O6" s="64">
        <v>400</v>
      </c>
      <c r="P6" s="65">
        <v>8996</v>
      </c>
      <c r="Q6" s="65">
        <v>9795</v>
      </c>
      <c r="R6" s="65">
        <v>10633</v>
      </c>
      <c r="S6" s="65">
        <v>11470</v>
      </c>
      <c r="T6" s="65">
        <v>12308</v>
      </c>
      <c r="U6" s="65">
        <v>13199</v>
      </c>
      <c r="V6" s="65">
        <v>14097</v>
      </c>
      <c r="W6" s="65">
        <v>14996</v>
      </c>
      <c r="X6" s="66">
        <v>15919</v>
      </c>
    </row>
    <row r="7" spans="2:36" ht="15.5" x14ac:dyDescent="0.35">
      <c r="B7" s="86">
        <v>0</v>
      </c>
      <c r="C7" s="64">
        <v>440</v>
      </c>
      <c r="D7" s="65">
        <v>10515</v>
      </c>
      <c r="E7" s="65">
        <v>11571</v>
      </c>
      <c r="F7" s="65">
        <v>12626</v>
      </c>
      <c r="G7" s="65">
        <v>13732</v>
      </c>
      <c r="H7" s="65">
        <v>14865</v>
      </c>
      <c r="I7" s="65">
        <v>15997</v>
      </c>
      <c r="J7" s="65">
        <v>17200</v>
      </c>
      <c r="K7" s="65">
        <v>18410</v>
      </c>
      <c r="L7" s="66">
        <v>19836</v>
      </c>
      <c r="N7" s="86">
        <v>0</v>
      </c>
      <c r="O7" s="64">
        <v>440</v>
      </c>
      <c r="P7" s="65">
        <v>10548</v>
      </c>
      <c r="Q7" s="65">
        <v>11598</v>
      </c>
      <c r="R7" s="65">
        <v>12649</v>
      </c>
      <c r="S7" s="65">
        <v>13753</v>
      </c>
      <c r="T7" s="65">
        <v>14881</v>
      </c>
      <c r="U7" s="65">
        <v>16009</v>
      </c>
      <c r="V7" s="65">
        <v>17208</v>
      </c>
      <c r="W7" s="65">
        <v>18414</v>
      </c>
      <c r="X7" s="66">
        <v>19634</v>
      </c>
    </row>
    <row r="8" spans="2:36" ht="15.5" x14ac:dyDescent="0.35">
      <c r="B8" s="86">
        <v>0</v>
      </c>
      <c r="C8" s="64">
        <v>480</v>
      </c>
      <c r="D8" s="65">
        <v>12253</v>
      </c>
      <c r="E8" s="65">
        <v>13569</v>
      </c>
      <c r="F8" s="65">
        <v>14980</v>
      </c>
      <c r="G8" s="65">
        <v>16391</v>
      </c>
      <c r="H8" s="65">
        <v>17881</v>
      </c>
      <c r="I8" s="65">
        <v>19392</v>
      </c>
      <c r="J8" s="65">
        <v>20978</v>
      </c>
      <c r="K8" s="65">
        <v>22619</v>
      </c>
      <c r="L8" s="66">
        <v>24295</v>
      </c>
      <c r="N8" s="86">
        <v>0</v>
      </c>
      <c r="O8" s="64">
        <v>480</v>
      </c>
      <c r="P8" s="65">
        <v>12279</v>
      </c>
      <c r="Q8" s="65">
        <v>13591</v>
      </c>
      <c r="R8" s="65">
        <v>14998</v>
      </c>
      <c r="S8" s="65">
        <v>16404</v>
      </c>
      <c r="T8" s="65">
        <v>17890</v>
      </c>
      <c r="U8" s="65">
        <v>19396</v>
      </c>
      <c r="V8" s="65">
        <v>20977</v>
      </c>
      <c r="W8" s="65">
        <v>22612</v>
      </c>
      <c r="X8" s="66">
        <v>24282</v>
      </c>
    </row>
    <row r="9" spans="2:36" ht="15.5" x14ac:dyDescent="0.35">
      <c r="B9" s="86">
        <v>0</v>
      </c>
      <c r="C9" s="64">
        <v>520</v>
      </c>
      <c r="D9" s="65">
        <v>14131</v>
      </c>
      <c r="E9" s="65">
        <v>15888</v>
      </c>
      <c r="F9" s="65">
        <v>17673</v>
      </c>
      <c r="G9" s="65">
        <v>19555</v>
      </c>
      <c r="H9" s="65">
        <v>21514</v>
      </c>
      <c r="I9" s="65">
        <v>23568</v>
      </c>
      <c r="J9" s="65">
        <v>25684</v>
      </c>
      <c r="K9" s="65">
        <v>27831</v>
      </c>
      <c r="L9" s="66">
        <v>29978</v>
      </c>
      <c r="N9" s="86">
        <v>0</v>
      </c>
      <c r="O9" s="64">
        <v>520</v>
      </c>
      <c r="P9" s="65">
        <v>14134</v>
      </c>
      <c r="Q9" s="65">
        <v>15885</v>
      </c>
      <c r="R9" s="65">
        <v>17665</v>
      </c>
      <c r="S9" s="65">
        <v>19542</v>
      </c>
      <c r="T9" s="65">
        <v>21495</v>
      </c>
      <c r="U9" s="65">
        <v>23543</v>
      </c>
      <c r="V9" s="65">
        <v>25652</v>
      </c>
      <c r="W9" s="65">
        <v>27793</v>
      </c>
      <c r="X9" s="66">
        <v>29934</v>
      </c>
    </row>
    <row r="10" spans="2:36" ht="15.5" x14ac:dyDescent="0.35">
      <c r="B10" s="86">
        <v>0</v>
      </c>
      <c r="C10" s="64">
        <v>560</v>
      </c>
      <c r="D10" s="65">
        <v>16498</v>
      </c>
      <c r="E10" s="65">
        <v>18754</v>
      </c>
      <c r="F10" s="65">
        <v>21117</v>
      </c>
      <c r="G10" s="65">
        <v>23692</v>
      </c>
      <c r="H10" s="65">
        <v>26332</v>
      </c>
      <c r="I10" s="65">
        <v>29020</v>
      </c>
      <c r="J10" s="65">
        <v>31709</v>
      </c>
      <c r="K10" s="65">
        <v>0</v>
      </c>
      <c r="L10" s="66">
        <v>0</v>
      </c>
      <c r="N10" s="86">
        <v>0</v>
      </c>
      <c r="O10" s="64">
        <v>560</v>
      </c>
      <c r="P10" s="65">
        <v>18497</v>
      </c>
      <c r="Q10" s="65">
        <v>18747</v>
      </c>
      <c r="R10" s="65">
        <v>21105</v>
      </c>
      <c r="S10" s="65">
        <v>23673</v>
      </c>
      <c r="T10" s="65">
        <v>26306</v>
      </c>
      <c r="U10" s="65">
        <v>28988</v>
      </c>
      <c r="V10" s="65">
        <v>31670</v>
      </c>
      <c r="W10" s="65">
        <v>0</v>
      </c>
      <c r="X10" s="66">
        <v>0</v>
      </c>
    </row>
    <row r="11" spans="2:36" ht="15.5" x14ac:dyDescent="0.35">
      <c r="B11" s="86">
        <v>0</v>
      </c>
      <c r="C11" s="64">
        <v>600</v>
      </c>
      <c r="D11" s="65">
        <v>19881</v>
      </c>
      <c r="E11" s="65">
        <v>23089</v>
      </c>
      <c r="F11" s="65">
        <v>28535</v>
      </c>
      <c r="G11" s="65">
        <v>30064</v>
      </c>
      <c r="H11" s="65">
        <v>33592</v>
      </c>
      <c r="I11" s="65">
        <v>0</v>
      </c>
      <c r="J11" s="65">
        <v>0</v>
      </c>
      <c r="K11" s="65">
        <v>0</v>
      </c>
      <c r="L11" s="66">
        <v>0</v>
      </c>
      <c r="N11" s="86">
        <v>0</v>
      </c>
      <c r="O11" s="64">
        <v>600</v>
      </c>
      <c r="P11" s="65">
        <v>19846</v>
      </c>
      <c r="Q11" s="65">
        <v>23042</v>
      </c>
      <c r="R11" s="65">
        <v>26480</v>
      </c>
      <c r="S11" s="65">
        <v>30001</v>
      </c>
      <c r="T11" s="65">
        <v>33522</v>
      </c>
      <c r="U11" s="65">
        <v>0</v>
      </c>
      <c r="V11" s="65">
        <v>0</v>
      </c>
      <c r="W11" s="65">
        <v>0</v>
      </c>
      <c r="X11" s="66">
        <v>0</v>
      </c>
    </row>
    <row r="12" spans="2:36" ht="15.5" x14ac:dyDescent="0.35">
      <c r="B12" s="86">
        <v>0</v>
      </c>
      <c r="C12" s="67" t="s">
        <v>145</v>
      </c>
      <c r="D12" s="65">
        <v>32942</v>
      </c>
      <c r="E12" s="65">
        <v>33285</v>
      </c>
      <c r="F12" s="65">
        <v>33695</v>
      </c>
      <c r="G12" s="65">
        <v>33749</v>
      </c>
      <c r="H12" s="65">
        <v>33778</v>
      </c>
      <c r="I12" s="65">
        <v>33569</v>
      </c>
      <c r="J12" s="65">
        <v>33181</v>
      </c>
      <c r="K12" s="65">
        <v>32785</v>
      </c>
      <c r="L12" s="66">
        <v>32419</v>
      </c>
      <c r="N12" s="86">
        <v>0</v>
      </c>
      <c r="O12" s="67" t="s">
        <v>140</v>
      </c>
      <c r="P12" s="65">
        <v>32936</v>
      </c>
      <c r="Q12" s="65">
        <v>33275</v>
      </c>
      <c r="R12" s="65">
        <v>33684</v>
      </c>
      <c r="S12" s="65">
        <v>33749</v>
      </c>
      <c r="T12" s="65">
        <v>33777</v>
      </c>
      <c r="U12" s="65">
        <v>33574</v>
      </c>
      <c r="V12" s="65">
        <v>33186</v>
      </c>
      <c r="W12" s="65">
        <v>32791</v>
      </c>
      <c r="X12" s="66">
        <v>32425</v>
      </c>
    </row>
    <row r="13" spans="2:36" ht="16" thickBot="1" x14ac:dyDescent="0.4">
      <c r="B13" s="87">
        <v>0</v>
      </c>
      <c r="C13" s="68" t="s">
        <v>146</v>
      </c>
      <c r="D13" s="69">
        <v>659.3</v>
      </c>
      <c r="E13" s="69">
        <v>645.5</v>
      </c>
      <c r="F13" s="69">
        <v>629.1</v>
      </c>
      <c r="G13" s="69">
        <v>613.29999999999995</v>
      </c>
      <c r="H13" s="69">
        <v>600.6</v>
      </c>
      <c r="I13" s="69">
        <v>585.4</v>
      </c>
      <c r="J13" s="69">
        <v>568.20000000000005</v>
      </c>
      <c r="K13" s="69">
        <v>550.6</v>
      </c>
      <c r="L13" s="70">
        <v>534.4</v>
      </c>
      <c r="N13" s="87">
        <v>0</v>
      </c>
      <c r="O13" s="68" t="s">
        <v>141</v>
      </c>
      <c r="P13" s="69">
        <v>659.5</v>
      </c>
      <c r="Q13" s="69">
        <v>645.9</v>
      </c>
      <c r="R13" s="69">
        <v>629.5</v>
      </c>
      <c r="S13" s="69">
        <v>613.70000000000005</v>
      </c>
      <c r="T13" s="69">
        <v>600.79999999999995</v>
      </c>
      <c r="U13" s="69">
        <v>585.6</v>
      </c>
      <c r="V13" s="69">
        <v>568.4</v>
      </c>
      <c r="W13" s="69">
        <v>550.9</v>
      </c>
      <c r="X13" s="70">
        <v>534.70000000000005</v>
      </c>
    </row>
    <row r="14" spans="2:36" ht="15.5" x14ac:dyDescent="0.35">
      <c r="B14" s="85">
        <v>5000</v>
      </c>
      <c r="C14" s="61">
        <v>360</v>
      </c>
      <c r="D14" s="62">
        <v>6620</v>
      </c>
      <c r="E14" s="62">
        <v>7149</v>
      </c>
      <c r="F14" s="62">
        <v>7683</v>
      </c>
      <c r="G14" s="62">
        <v>8235</v>
      </c>
      <c r="H14" s="62">
        <v>8788</v>
      </c>
      <c r="I14" s="62">
        <v>9340</v>
      </c>
      <c r="J14" s="62">
        <v>9893</v>
      </c>
      <c r="K14" s="62">
        <v>10495</v>
      </c>
      <c r="L14" s="63">
        <v>11097</v>
      </c>
      <c r="N14" s="85">
        <v>5000</v>
      </c>
      <c r="O14" s="61">
        <v>360</v>
      </c>
      <c r="P14" s="62">
        <v>6725</v>
      </c>
      <c r="Q14" s="62">
        <v>7250</v>
      </c>
      <c r="R14" s="62">
        <v>7785</v>
      </c>
      <c r="S14" s="62">
        <v>8333</v>
      </c>
      <c r="T14" s="62">
        <v>8882</v>
      </c>
      <c r="U14" s="62">
        <v>9430</v>
      </c>
      <c r="V14" s="62">
        <v>9987</v>
      </c>
      <c r="W14" s="62">
        <v>10585</v>
      </c>
      <c r="X14" s="63">
        <v>11182</v>
      </c>
    </row>
    <row r="15" spans="2:36" ht="15.5" x14ac:dyDescent="0.35">
      <c r="B15" s="86">
        <v>5000</v>
      </c>
      <c r="C15" s="64">
        <v>400</v>
      </c>
      <c r="D15" s="65">
        <v>7704</v>
      </c>
      <c r="E15" s="65">
        <v>8397</v>
      </c>
      <c r="F15" s="65">
        <v>9101</v>
      </c>
      <c r="G15" s="65">
        <v>9806</v>
      </c>
      <c r="H15" s="65">
        <v>10530</v>
      </c>
      <c r="I15" s="65">
        <v>11296</v>
      </c>
      <c r="J15" s="65">
        <v>12061</v>
      </c>
      <c r="K15" s="65">
        <v>12827</v>
      </c>
      <c r="L15" s="66">
        <v>13638</v>
      </c>
      <c r="N15" s="86">
        <v>5000</v>
      </c>
      <c r="O15" s="64">
        <v>400</v>
      </c>
      <c r="P15" s="65">
        <v>7779</v>
      </c>
      <c r="Q15" s="65">
        <v>8471</v>
      </c>
      <c r="R15" s="65">
        <v>9172</v>
      </c>
      <c r="S15" s="65">
        <v>9873</v>
      </c>
      <c r="T15" s="65">
        <v>10598</v>
      </c>
      <c r="U15" s="65">
        <v>11359</v>
      </c>
      <c r="V15" s="65">
        <v>12120</v>
      </c>
      <c r="W15" s="65">
        <v>12884</v>
      </c>
      <c r="X15" s="66">
        <v>13891</v>
      </c>
    </row>
    <row r="16" spans="2:36" ht="15.5" x14ac:dyDescent="0.35">
      <c r="B16" s="86">
        <v>5000</v>
      </c>
      <c r="C16" s="64">
        <v>440</v>
      </c>
      <c r="D16" s="65">
        <v>9004</v>
      </c>
      <c r="E16" s="65">
        <v>9899</v>
      </c>
      <c r="F16" s="65">
        <v>10797</v>
      </c>
      <c r="G16" s="65">
        <v>11756</v>
      </c>
      <c r="H16" s="65">
        <v>12715</v>
      </c>
      <c r="I16" s="65">
        <v>13897</v>
      </c>
      <c r="J16" s="65">
        <v>14717</v>
      </c>
      <c r="K16" s="65">
        <v>15738</v>
      </c>
      <c r="L16" s="66">
        <v>16765</v>
      </c>
      <c r="N16" s="86">
        <v>5000</v>
      </c>
      <c r="O16" s="64">
        <v>440</v>
      </c>
      <c r="P16" s="65">
        <v>9082</v>
      </c>
      <c r="Q16" s="65">
        <v>9953</v>
      </c>
      <c r="R16" s="65">
        <v>10850</v>
      </c>
      <c r="S16" s="65">
        <v>11805</v>
      </c>
      <c r="T16" s="65">
        <v>12780</v>
      </c>
      <c r="U16" s="65">
        <v>13740</v>
      </c>
      <c r="V16" s="65">
        <v>14754</v>
      </c>
      <c r="W16" s="65">
        <v>15769</v>
      </c>
      <c r="X16" s="66">
        <v>16815</v>
      </c>
    </row>
    <row r="17" spans="2:24" ht="15.5" x14ac:dyDescent="0.35">
      <c r="B17" s="86">
        <v>5000</v>
      </c>
      <c r="C17" s="64">
        <v>480</v>
      </c>
      <c r="D17" s="65">
        <v>10460</v>
      </c>
      <c r="E17" s="65">
        <v>11618</v>
      </c>
      <c r="F17" s="65">
        <v>12817</v>
      </c>
      <c r="G17" s="65">
        <v>14033</v>
      </c>
      <c r="H17" s="65">
        <v>15312</v>
      </c>
      <c r="I17" s="65">
        <v>16595</v>
      </c>
      <c r="J17" s="65">
        <v>17934</v>
      </c>
      <c r="K17" s="65">
        <v>19273</v>
      </c>
      <c r="L17" s="66">
        <v>20792</v>
      </c>
      <c r="N17" s="86">
        <v>5000</v>
      </c>
      <c r="O17" s="64">
        <v>480</v>
      </c>
      <c r="P17" s="65">
        <v>10490</v>
      </c>
      <c r="Q17" s="65">
        <v>11844</v>
      </c>
      <c r="R17" s="65">
        <v>12840</v>
      </c>
      <c r="S17" s="65">
        <v>14053</v>
      </c>
      <c r="T17" s="65">
        <v>15327</v>
      </c>
      <c r="U17" s="65">
        <v>16806</v>
      </c>
      <c r="V17" s="65">
        <v>17940</v>
      </c>
      <c r="W17" s="65">
        <v>19274</v>
      </c>
      <c r="X17" s="66">
        <v>20787</v>
      </c>
    </row>
    <row r="18" spans="2:24" ht="15.5" x14ac:dyDescent="0.35">
      <c r="B18" s="86">
        <v>5000</v>
      </c>
      <c r="C18" s="64">
        <v>520</v>
      </c>
      <c r="D18" s="65">
        <v>12155</v>
      </c>
      <c r="E18" s="65">
        <v>13647</v>
      </c>
      <c r="F18" s="65">
        <v>15199</v>
      </c>
      <c r="G18" s="65">
        <v>16792</v>
      </c>
      <c r="H18" s="65">
        <v>18482</v>
      </c>
      <c r="I18" s="65">
        <v>20181</v>
      </c>
      <c r="J18" s="65">
        <v>22065</v>
      </c>
      <c r="K18" s="65">
        <v>23957</v>
      </c>
      <c r="L18" s="66">
        <v>25858</v>
      </c>
      <c r="N18" s="86">
        <v>5000</v>
      </c>
      <c r="O18" s="64">
        <v>520</v>
      </c>
      <c r="P18" s="65">
        <v>12178</v>
      </c>
      <c r="Q18" s="65">
        <v>13665</v>
      </c>
      <c r="R18" s="65">
        <v>15213</v>
      </c>
      <c r="S18" s="65">
        <v>16600</v>
      </c>
      <c r="T18" s="65">
        <v>18485</v>
      </c>
      <c r="U18" s="65">
        <v>20178</v>
      </c>
      <c r="V18" s="65">
        <v>22056</v>
      </c>
      <c r="W18" s="65">
        <v>23942</v>
      </c>
      <c r="X18" s="66">
        <v>25835</v>
      </c>
    </row>
    <row r="19" spans="2:24" ht="15.5" x14ac:dyDescent="0.35">
      <c r="B19" s="86">
        <v>5000</v>
      </c>
      <c r="C19" s="64">
        <v>560</v>
      </c>
      <c r="D19" s="65">
        <v>14173</v>
      </c>
      <c r="E19" s="65">
        <v>16158</v>
      </c>
      <c r="F19" s="65">
        <v>18226</v>
      </c>
      <c r="G19" s="65">
        <v>20378</v>
      </c>
      <c r="H19" s="65">
        <v>22757</v>
      </c>
      <c r="I19" s="65">
        <v>25151</v>
      </c>
      <c r="J19" s="65">
        <v>27548</v>
      </c>
      <c r="K19" s="65">
        <v>0</v>
      </c>
      <c r="L19" s="66">
        <v>0</v>
      </c>
      <c r="N19" s="86">
        <v>5000</v>
      </c>
      <c r="O19" s="64">
        <v>560</v>
      </c>
      <c r="P19" s="65">
        <v>14173</v>
      </c>
      <c r="Q19" s="65">
        <v>16152</v>
      </c>
      <c r="R19" s="65">
        <v>18215</v>
      </c>
      <c r="S19" s="65">
        <v>20360</v>
      </c>
      <c r="T19" s="65">
        <v>22732</v>
      </c>
      <c r="U19" s="65">
        <v>25119</v>
      </c>
      <c r="V19" s="65">
        <v>27509</v>
      </c>
      <c r="W19" s="65">
        <v>0</v>
      </c>
      <c r="X19" s="66">
        <v>0</v>
      </c>
    </row>
    <row r="20" spans="2:24" ht="15.5" x14ac:dyDescent="0.35">
      <c r="B20" s="86">
        <v>5000</v>
      </c>
      <c r="C20" s="64">
        <v>600</v>
      </c>
      <c r="D20" s="65">
        <v>17662</v>
      </c>
      <c r="E20" s="65">
        <v>20814</v>
      </c>
      <c r="F20" s="65">
        <v>23808</v>
      </c>
      <c r="G20" s="65">
        <v>27078</v>
      </c>
      <c r="H20" s="65">
        <v>0</v>
      </c>
      <c r="I20" s="65">
        <v>0</v>
      </c>
      <c r="J20" s="65">
        <v>0</v>
      </c>
      <c r="K20" s="65">
        <v>0</v>
      </c>
      <c r="L20" s="66">
        <v>0</v>
      </c>
      <c r="N20" s="86">
        <v>5000</v>
      </c>
      <c r="O20" s="64">
        <v>600</v>
      </c>
      <c r="P20" s="65">
        <v>17834</v>
      </c>
      <c r="Q20" s="65">
        <v>20577</v>
      </c>
      <c r="R20" s="65">
        <v>23759</v>
      </c>
      <c r="S20" s="65">
        <v>27021</v>
      </c>
      <c r="T20" s="65">
        <v>30283</v>
      </c>
      <c r="U20" s="65">
        <v>0</v>
      </c>
      <c r="V20" s="65">
        <v>0</v>
      </c>
      <c r="W20" s="65">
        <v>0</v>
      </c>
      <c r="X20" s="66">
        <v>0</v>
      </c>
    </row>
    <row r="21" spans="2:24" ht="15.5" x14ac:dyDescent="0.35">
      <c r="B21" s="86">
        <v>5000</v>
      </c>
      <c r="C21" s="67" t="s">
        <v>145</v>
      </c>
      <c r="D21" s="65">
        <v>31784</v>
      </c>
      <c r="E21" s="65">
        <v>31672</v>
      </c>
      <c r="F21" s="65">
        <v>31215</v>
      </c>
      <c r="G21" s="65">
        <v>30880</v>
      </c>
      <c r="H21" s="65">
        <v>30310</v>
      </c>
      <c r="I21" s="65">
        <v>30015</v>
      </c>
      <c r="J21" s="65">
        <v>29842</v>
      </c>
      <c r="K21" s="65">
        <v>29693</v>
      </c>
      <c r="L21" s="66">
        <v>29548</v>
      </c>
      <c r="N21" s="86">
        <v>5000</v>
      </c>
      <c r="O21" s="67" t="s">
        <v>140</v>
      </c>
      <c r="P21" s="65">
        <v>31786</v>
      </c>
      <c r="Q21" s="65">
        <v>31678</v>
      </c>
      <c r="R21" s="65">
        <v>31223</v>
      </c>
      <c r="S21" s="65">
        <v>30666</v>
      </c>
      <c r="T21" s="65">
        <v>30316</v>
      </c>
      <c r="U21" s="65">
        <v>30020</v>
      </c>
      <c r="V21" s="65">
        <v>29845</v>
      </c>
      <c r="W21" s="65">
        <v>29696</v>
      </c>
      <c r="X21" s="66">
        <v>29551</v>
      </c>
    </row>
    <row r="22" spans="2:24" ht="16" thickBot="1" x14ac:dyDescent="0.4">
      <c r="B22" s="87">
        <v>5000</v>
      </c>
      <c r="C22" s="68" t="s">
        <v>146</v>
      </c>
      <c r="D22" s="69">
        <v>662</v>
      </c>
      <c r="E22" s="69">
        <v>649.20000000000005</v>
      </c>
      <c r="F22" s="69">
        <v>633.9</v>
      </c>
      <c r="G22" s="69">
        <v>614.79999999999995</v>
      </c>
      <c r="H22" s="69">
        <v>599.9</v>
      </c>
      <c r="I22" s="69">
        <v>587.29999999999995</v>
      </c>
      <c r="J22" s="69">
        <v>573.29999999999995</v>
      </c>
      <c r="K22" s="69">
        <v>558.4</v>
      </c>
      <c r="L22" s="70">
        <v>543.9</v>
      </c>
      <c r="N22" s="87">
        <v>5000</v>
      </c>
      <c r="O22" s="68" t="s">
        <v>141</v>
      </c>
      <c r="P22" s="69">
        <v>662.2</v>
      </c>
      <c r="Q22" s="69">
        <v>649.4</v>
      </c>
      <c r="R22" s="69">
        <v>634.20000000000005</v>
      </c>
      <c r="S22" s="69">
        <v>615.1</v>
      </c>
      <c r="T22" s="69">
        <v>600.1</v>
      </c>
      <c r="U22" s="69">
        <v>587.5</v>
      </c>
      <c r="V22" s="69">
        <v>573.5</v>
      </c>
      <c r="W22" s="69"/>
      <c r="X22" s="70"/>
    </row>
    <row r="23" spans="2:24" ht="15.5" x14ac:dyDescent="0.35">
      <c r="B23" s="85">
        <v>10000</v>
      </c>
      <c r="C23" s="61">
        <v>360</v>
      </c>
      <c r="D23" s="62">
        <v>5739</v>
      </c>
      <c r="E23" s="62">
        <v>6185</v>
      </c>
      <c r="F23" s="62">
        <v>6642</v>
      </c>
      <c r="G23" s="62">
        <v>7102</v>
      </c>
      <c r="H23" s="62">
        <v>7562</v>
      </c>
      <c r="I23" s="62">
        <v>8022</v>
      </c>
      <c r="J23" s="62">
        <v>8510</v>
      </c>
      <c r="K23" s="62">
        <v>9010</v>
      </c>
      <c r="L23" s="63">
        <v>9510</v>
      </c>
      <c r="N23" s="85">
        <v>10000</v>
      </c>
      <c r="O23" s="61">
        <v>360</v>
      </c>
      <c r="P23" s="62">
        <v>5889</v>
      </c>
      <c r="Q23" s="62">
        <v>6312</v>
      </c>
      <c r="R23" s="62">
        <v>6768</v>
      </c>
      <c r="S23" s="62">
        <v>7224</v>
      </c>
      <c r="T23" s="62">
        <v>7680</v>
      </c>
      <c r="U23" s="62">
        <v>8136</v>
      </c>
      <c r="V23" s="62">
        <v>8630</v>
      </c>
      <c r="W23" s="62">
        <v>9128</v>
      </c>
      <c r="X23" s="63">
        <v>9822</v>
      </c>
    </row>
    <row r="24" spans="2:24" ht="15.5" x14ac:dyDescent="0.35">
      <c r="B24" s="86">
        <v>10000</v>
      </c>
      <c r="C24" s="64">
        <v>400</v>
      </c>
      <c r="D24" s="65">
        <v>6636</v>
      </c>
      <c r="E24" s="65">
        <v>7226</v>
      </c>
      <c r="F24" s="65">
        <v>7815</v>
      </c>
      <c r="G24" s="65">
        <v>8405</v>
      </c>
      <c r="H24" s="65">
        <v>9036</v>
      </c>
      <c r="I24" s="65">
        <v>9674</v>
      </c>
      <c r="J24" s="65">
        <v>10312</v>
      </c>
      <c r="K24" s="65">
        <v>10976</v>
      </c>
      <c r="L24" s="66">
        <v>11857</v>
      </c>
      <c r="N24" s="86">
        <v>10000</v>
      </c>
      <c r="O24" s="64">
        <v>400</v>
      </c>
      <c r="P24" s="65">
        <v>6735</v>
      </c>
      <c r="Q24" s="65">
        <v>7320</v>
      </c>
      <c r="R24" s="65">
        <v>7905</v>
      </c>
      <c r="S24" s="65">
        <v>8491</v>
      </c>
      <c r="T24" s="65">
        <v>9124</v>
      </c>
      <c r="U24" s="65">
        <v>9758</v>
      </c>
      <c r="V24" s="65">
        <v>10392</v>
      </c>
      <c r="W24" s="65">
        <v>11057</v>
      </c>
      <c r="X24" s="66">
        <v>11733</v>
      </c>
    </row>
    <row r="25" spans="2:24" ht="15.5" x14ac:dyDescent="0.35">
      <c r="B25" s="86">
        <v>10000</v>
      </c>
      <c r="C25" s="64">
        <v>440</v>
      </c>
      <c r="D25" s="65">
        <v>7710</v>
      </c>
      <c r="E25" s="65">
        <v>8458</v>
      </c>
      <c r="F25" s="65">
        <v>9230</v>
      </c>
      <c r="G25" s="65">
        <v>10032</v>
      </c>
      <c r="H25" s="65">
        <v>10835</v>
      </c>
      <c r="I25" s="65">
        <v>11885</v>
      </c>
      <c r="J25" s="65">
        <v>12541</v>
      </c>
      <c r="K25" s="65">
        <v>13414</v>
      </c>
      <c r="L25" s="66">
        <v>14321</v>
      </c>
      <c r="N25" s="86">
        <v>10000</v>
      </c>
      <c r="O25" s="64">
        <v>440</v>
      </c>
      <c r="P25" s="65">
        <v>7781</v>
      </c>
      <c r="Q25" s="65">
        <v>8525</v>
      </c>
      <c r="R25" s="65">
        <v>9297</v>
      </c>
      <c r="S25" s="65">
        <v>10095</v>
      </c>
      <c r="T25" s="65">
        <v>10693</v>
      </c>
      <c r="U25" s="65">
        <v>11742</v>
      </c>
      <c r="V25" s="65">
        <v>12593</v>
      </c>
      <c r="W25" s="65">
        <v>13484</v>
      </c>
      <c r="X25" s="66">
        <v>14387</v>
      </c>
    </row>
    <row r="26" spans="2:24" ht="15.5" x14ac:dyDescent="0.35">
      <c r="B26" s="86">
        <v>10000</v>
      </c>
      <c r="C26" s="64">
        <v>480</v>
      </c>
      <c r="D26" s="65">
        <v>8894</v>
      </c>
      <c r="E26" s="65">
        <v>9885</v>
      </c>
      <c r="F26" s="65">
        <v>10898</v>
      </c>
      <c r="G26" s="65">
        <v>11953</v>
      </c>
      <c r="H26" s="65">
        <v>13035</v>
      </c>
      <c r="I26" s="65">
        <v>14161</v>
      </c>
      <c r="J26" s="65">
        <v>15319</v>
      </c>
      <c r="K26" s="65">
        <v>16520</v>
      </c>
      <c r="L26" s="66">
        <v>17755</v>
      </c>
      <c r="N26" s="86">
        <v>10000</v>
      </c>
      <c r="O26" s="64">
        <v>480</v>
      </c>
      <c r="P26" s="65">
        <v>8948</v>
      </c>
      <c r="Q26" s="65">
        <v>9937</v>
      </c>
      <c r="R26" s="65">
        <v>10946</v>
      </c>
      <c r="S26" s="65">
        <v>11999</v>
      </c>
      <c r="T26" s="65">
        <v>13078</v>
      </c>
      <c r="U26" s="65">
        <v>14200</v>
      </c>
      <c r="V26" s="65">
        <v>15353</v>
      </c>
      <c r="W26" s="65">
        <v>16549</v>
      </c>
      <c r="X26" s="66">
        <v>17779</v>
      </c>
    </row>
    <row r="27" spans="2:24" ht="15.5" x14ac:dyDescent="0.35">
      <c r="B27" s="86">
        <v>10000</v>
      </c>
      <c r="C27" s="64">
        <v>520</v>
      </c>
      <c r="D27" s="65">
        <v>10375</v>
      </c>
      <c r="E27" s="65">
        <v>11649</v>
      </c>
      <c r="F27" s="65">
        <v>12992</v>
      </c>
      <c r="G27" s="65">
        <v>14377</v>
      </c>
      <c r="H27" s="65">
        <v>15843</v>
      </c>
      <c r="I27" s="65">
        <v>17347</v>
      </c>
      <c r="J27" s="65">
        <v>18864</v>
      </c>
      <c r="K27" s="65">
        <v>20593</v>
      </c>
      <c r="L27" s="66">
        <v>22303</v>
      </c>
      <c r="N27" s="86">
        <v>10000</v>
      </c>
      <c r="O27" s="64">
        <v>520</v>
      </c>
      <c r="P27" s="65">
        <v>10405</v>
      </c>
      <c r="Q27" s="65">
        <v>11675</v>
      </c>
      <c r="R27" s="65">
        <v>13014</v>
      </c>
      <c r="S27" s="65">
        <v>14396</v>
      </c>
      <c r="T27" s="65">
        <v>15856</v>
      </c>
      <c r="U27" s="65">
        <v>17355</v>
      </c>
      <c r="V27" s="65">
        <v>18888</v>
      </c>
      <c r="W27" s="65">
        <v>20589</v>
      </c>
      <c r="X27" s="66">
        <v>22293</v>
      </c>
    </row>
    <row r="28" spans="2:24" ht="15.5" x14ac:dyDescent="0.35">
      <c r="B28" s="86">
        <v>10000</v>
      </c>
      <c r="C28" s="64">
        <v>560</v>
      </c>
      <c r="D28" s="65">
        <v>12218</v>
      </c>
      <c r="E28" s="65">
        <v>13885</v>
      </c>
      <c r="F28" s="65">
        <v>15698</v>
      </c>
      <c r="G28" s="65">
        <v>17607</v>
      </c>
      <c r="H28" s="65">
        <v>19589</v>
      </c>
      <c r="I28" s="65">
        <v>21747</v>
      </c>
      <c r="J28" s="65">
        <v>23904</v>
      </c>
      <c r="K28" s="65">
        <v>28062</v>
      </c>
      <c r="L28" s="66">
        <v>0</v>
      </c>
      <c r="N28" s="86">
        <v>10000</v>
      </c>
      <c r="O28" s="64">
        <v>560</v>
      </c>
      <c r="P28" s="65">
        <v>12243</v>
      </c>
      <c r="Q28" s="65">
        <v>13905</v>
      </c>
      <c r="R28" s="65">
        <v>15712</v>
      </c>
      <c r="S28" s="65">
        <v>17617</v>
      </c>
      <c r="T28" s="65">
        <v>19593</v>
      </c>
      <c r="U28" s="65">
        <v>21743</v>
      </c>
      <c r="V28" s="65">
        <v>23894</v>
      </c>
      <c r="W28" s="65">
        <v>26044</v>
      </c>
      <c r="X28" s="66">
        <v>0</v>
      </c>
    </row>
    <row r="29" spans="2:24" ht="15.5" x14ac:dyDescent="0.35">
      <c r="B29" s="86">
        <v>10000</v>
      </c>
      <c r="C29" s="64">
        <v>600</v>
      </c>
      <c r="D29" s="65">
        <v>15634</v>
      </c>
      <c r="E29" s="65">
        <v>18334</v>
      </c>
      <c r="F29" s="65">
        <v>21223</v>
      </c>
      <c r="G29" s="65">
        <v>24232</v>
      </c>
      <c r="H29" s="65">
        <v>27242</v>
      </c>
      <c r="I29" s="65">
        <v>0</v>
      </c>
      <c r="J29" s="65">
        <v>0</v>
      </c>
      <c r="K29" s="65">
        <v>0</v>
      </c>
      <c r="L29" s="66">
        <v>0</v>
      </c>
      <c r="N29" s="86">
        <v>10000</v>
      </c>
      <c r="O29" s="64">
        <v>600</v>
      </c>
      <c r="P29" s="65">
        <v>15602</v>
      </c>
      <c r="Q29" s="65">
        <v>18292</v>
      </c>
      <c r="R29" s="65">
        <v>21170</v>
      </c>
      <c r="S29" s="65">
        <v>24171</v>
      </c>
      <c r="T29" s="65">
        <v>27172</v>
      </c>
      <c r="U29" s="65">
        <v>0</v>
      </c>
      <c r="V29" s="65">
        <v>0</v>
      </c>
      <c r="W29" s="65">
        <v>0</v>
      </c>
      <c r="X29" s="66">
        <v>0</v>
      </c>
    </row>
    <row r="30" spans="2:24" ht="15.5" x14ac:dyDescent="0.35">
      <c r="B30" s="86">
        <v>10000</v>
      </c>
      <c r="C30" s="67" t="s">
        <v>145</v>
      </c>
      <c r="D30" s="65">
        <v>28410</v>
      </c>
      <c r="E30" s="65">
        <v>28196</v>
      </c>
      <c r="F30" s="65">
        <v>28023</v>
      </c>
      <c r="G30" s="65">
        <v>27818</v>
      </c>
      <c r="H30" s="65">
        <v>27813</v>
      </c>
      <c r="I30" s="65">
        <v>27755</v>
      </c>
      <c r="J30" s="65">
        <v>27691</v>
      </c>
      <c r="K30" s="65">
        <v>27534</v>
      </c>
      <c r="L30" s="66">
        <v>27220</v>
      </c>
      <c r="N30" s="86">
        <v>10000</v>
      </c>
      <c r="O30" s="67" t="s">
        <v>140</v>
      </c>
      <c r="P30" s="65">
        <v>28412</v>
      </c>
      <c r="Q30" s="65">
        <v>28199</v>
      </c>
      <c r="R30" s="65">
        <v>28024</v>
      </c>
      <c r="S30" s="65">
        <v>27819</v>
      </c>
      <c r="T30" s="65">
        <v>27813</v>
      </c>
      <c r="U30" s="65">
        <v>27758</v>
      </c>
      <c r="V30" s="65">
        <v>27692</v>
      </c>
      <c r="W30" s="65">
        <v>27538</v>
      </c>
      <c r="X30" s="66">
        <v>27223</v>
      </c>
    </row>
    <row r="31" spans="2:24" ht="16" thickBot="1" x14ac:dyDescent="0.4">
      <c r="B31" s="87">
        <v>10000</v>
      </c>
      <c r="C31" s="68" t="s">
        <v>146</v>
      </c>
      <c r="D31" s="69">
        <v>659.5</v>
      </c>
      <c r="E31" s="69">
        <v>648.29999999999995</v>
      </c>
      <c r="F31" s="69">
        <v>632.1</v>
      </c>
      <c r="G31" s="69">
        <v>601.1</v>
      </c>
      <c r="H31" s="69">
        <v>600.1</v>
      </c>
      <c r="I31" s="69">
        <v>590.1</v>
      </c>
      <c r="J31" s="69">
        <v>579</v>
      </c>
      <c r="K31" s="69">
        <v>568.4</v>
      </c>
      <c r="L31" s="70">
        <v>554</v>
      </c>
      <c r="N31" s="87">
        <v>10000</v>
      </c>
      <c r="O31" s="68" t="s">
        <v>141</v>
      </c>
      <c r="P31" s="69">
        <v>659.8</v>
      </c>
      <c r="Q31" s="69">
        <v>648.5</v>
      </c>
      <c r="R31" s="69">
        <v>632.29999999999995</v>
      </c>
      <c r="S31" s="69">
        <v>601.20000000000005</v>
      </c>
      <c r="T31" s="69">
        <v>600.1</v>
      </c>
      <c r="U31" s="69">
        <v>590.4</v>
      </c>
      <c r="V31" s="69">
        <v>579.20000000000005</v>
      </c>
      <c r="W31" s="69">
        <v>568.6</v>
      </c>
      <c r="X31" s="70">
        <v>554.1</v>
      </c>
    </row>
    <row r="32" spans="2:24" ht="15.5" x14ac:dyDescent="0.35">
      <c r="B32" s="85">
        <v>15000</v>
      </c>
      <c r="C32" s="61">
        <v>360</v>
      </c>
      <c r="D32" s="62">
        <v>5040</v>
      </c>
      <c r="E32" s="62">
        <v>5417</v>
      </c>
      <c r="F32" s="62">
        <v>5797</v>
      </c>
      <c r="G32" s="62">
        <v>6177</v>
      </c>
      <c r="H32" s="62">
        <v>6556</v>
      </c>
      <c r="I32" s="62">
        <v>6955</v>
      </c>
      <c r="J32" s="62">
        <v>7369</v>
      </c>
      <c r="K32" s="62">
        <v>7784</v>
      </c>
      <c r="L32" s="63">
        <v>8198</v>
      </c>
      <c r="N32" s="85">
        <v>15000</v>
      </c>
      <c r="O32" s="61">
        <v>360</v>
      </c>
      <c r="P32" s="62">
        <v>5202</v>
      </c>
      <c r="Q32" s="62">
        <v>5577</v>
      </c>
      <c r="R32" s="62">
        <v>5954</v>
      </c>
      <c r="S32" s="62">
        <v>6330</v>
      </c>
      <c r="T32" s="62">
        <v>6706</v>
      </c>
      <c r="U32" s="62">
        <v>7114</v>
      </c>
      <c r="V32" s="62">
        <v>7524</v>
      </c>
      <c r="W32" s="62">
        <v>7934</v>
      </c>
      <c r="X32" s="63">
        <v>8344</v>
      </c>
    </row>
    <row r="33" spans="2:24" ht="15.5" x14ac:dyDescent="0.35">
      <c r="B33" s="86">
        <v>15000</v>
      </c>
      <c r="C33" s="64">
        <v>400</v>
      </c>
      <c r="D33" s="65">
        <v>5759</v>
      </c>
      <c r="E33" s="65">
        <v>6250</v>
      </c>
      <c r="F33" s="65">
        <v>6740</v>
      </c>
      <c r="G33" s="65">
        <v>7249</v>
      </c>
      <c r="H33" s="65">
        <v>7780</v>
      </c>
      <c r="I33" s="65">
        <v>8311</v>
      </c>
      <c r="J33" s="65">
        <v>8854</v>
      </c>
      <c r="K33" s="65">
        <v>9420</v>
      </c>
      <c r="L33" s="66">
        <v>9987</v>
      </c>
      <c r="N33" s="86">
        <v>15000</v>
      </c>
      <c r="O33" s="64">
        <v>400</v>
      </c>
      <c r="P33" s="65">
        <v>5882</v>
      </c>
      <c r="Q33" s="65">
        <v>6368</v>
      </c>
      <c r="R33" s="65">
        <v>6854</v>
      </c>
      <c r="S33" s="65">
        <v>7369</v>
      </c>
      <c r="T33" s="65">
        <v>7895</v>
      </c>
      <c r="U33" s="65">
        <v>8422</v>
      </c>
      <c r="V33" s="65">
        <v>8969</v>
      </c>
      <c r="W33" s="65">
        <v>9530</v>
      </c>
      <c r="X33" s="66">
        <v>10092</v>
      </c>
    </row>
    <row r="34" spans="2:24" ht="15.5" x14ac:dyDescent="0.35">
      <c r="B34" s="86">
        <v>15000</v>
      </c>
      <c r="C34" s="64">
        <v>440</v>
      </c>
      <c r="D34" s="65">
        <v>6613</v>
      </c>
      <c r="E34" s="65">
        <v>7237</v>
      </c>
      <c r="F34" s="65">
        <v>7902</v>
      </c>
      <c r="G34" s="65">
        <v>8570</v>
      </c>
      <c r="H34" s="65">
        <v>9260</v>
      </c>
      <c r="I34" s="65">
        <v>9975</v>
      </c>
      <c r="J34" s="65">
        <v>10890</v>
      </c>
      <c r="K34" s="65">
        <v>11447</v>
      </c>
      <c r="L34" s="66">
        <v>12204</v>
      </c>
      <c r="N34" s="86">
        <v>15000</v>
      </c>
      <c r="O34" s="64">
        <v>440</v>
      </c>
      <c r="P34" s="65">
        <v>6704</v>
      </c>
      <c r="Q34" s="65">
        <v>7326</v>
      </c>
      <c r="R34" s="65">
        <v>7990</v>
      </c>
      <c r="S34" s="65">
        <v>8655</v>
      </c>
      <c r="T34" s="65">
        <v>9345</v>
      </c>
      <c r="U34" s="65">
        <v>10055</v>
      </c>
      <c r="V34" s="65">
        <v>10770</v>
      </c>
      <c r="W34" s="65">
        <v>11522</v>
      </c>
      <c r="X34" s="66">
        <v>12274</v>
      </c>
    </row>
    <row r="35" spans="2:24" ht="15.5" x14ac:dyDescent="0.35">
      <c r="B35" s="86">
        <v>15000</v>
      </c>
      <c r="C35" s="64">
        <v>480</v>
      </c>
      <c r="D35" s="65">
        <v>7568</v>
      </c>
      <c r="E35" s="65">
        <v>8416</v>
      </c>
      <c r="F35" s="65">
        <v>9267</v>
      </c>
      <c r="G35" s="65">
        <v>10178</v>
      </c>
      <c r="H35" s="65">
        <v>11094</v>
      </c>
      <c r="I35" s="65">
        <v>12066</v>
      </c>
      <c r="J35" s="65">
        <v>13045</v>
      </c>
      <c r="K35" s="65">
        <v>14082</v>
      </c>
      <c r="L35" s="66">
        <v>15111</v>
      </c>
      <c r="N35" s="86">
        <v>15000</v>
      </c>
      <c r="O35" s="64">
        <v>480</v>
      </c>
      <c r="P35" s="65">
        <v>7638</v>
      </c>
      <c r="Q35" s="65">
        <v>8482</v>
      </c>
      <c r="R35" s="65">
        <v>9333</v>
      </c>
      <c r="S35" s="65">
        <v>10239</v>
      </c>
      <c r="T35" s="65">
        <v>11154</v>
      </c>
      <c r="U35" s="65">
        <v>12121</v>
      </c>
      <c r="V35" s="65">
        <v>13096</v>
      </c>
      <c r="W35" s="65">
        <v>14108</v>
      </c>
      <c r="X35" s="66">
        <v>15158</v>
      </c>
    </row>
    <row r="36" spans="2:24" ht="15.5" x14ac:dyDescent="0.35">
      <c r="B36" s="86">
        <v>15000</v>
      </c>
      <c r="C36" s="64">
        <v>520</v>
      </c>
      <c r="D36" s="65">
        <v>8831</v>
      </c>
      <c r="E36" s="65">
        <v>9926</v>
      </c>
      <c r="F36" s="65">
        <v>11072</v>
      </c>
      <c r="G36" s="65">
        <v>12278</v>
      </c>
      <c r="H36" s="65">
        <v>13513</v>
      </c>
      <c r="I36" s="65">
        <v>14802</v>
      </c>
      <c r="J36" s="65">
        <v>16192</v>
      </c>
      <c r="K36" s="65">
        <v>17635</v>
      </c>
      <c r="L36" s="66">
        <v>19098</v>
      </c>
      <c r="N36" s="86">
        <v>15000</v>
      </c>
      <c r="O36" s="64">
        <v>520</v>
      </c>
      <c r="P36" s="65">
        <v>8888</v>
      </c>
      <c r="Q36" s="65">
        <v>9980</v>
      </c>
      <c r="R36" s="65">
        <v>11121</v>
      </c>
      <c r="S36" s="65">
        <v>12323</v>
      </c>
      <c r="T36" s="65">
        <v>13557</v>
      </c>
      <c r="U36" s="65">
        <v>14840</v>
      </c>
      <c r="V36" s="65">
        <v>16228</v>
      </c>
      <c r="W36" s="65">
        <v>17884</v>
      </c>
      <c r="X36" s="66">
        <v>19120</v>
      </c>
    </row>
    <row r="37" spans="2:24" ht="15.5" x14ac:dyDescent="0.35">
      <c r="B37" s="86">
        <v>15000</v>
      </c>
      <c r="C37" s="64">
        <v>560</v>
      </c>
      <c r="D37" s="65">
        <v>10490</v>
      </c>
      <c r="E37" s="65">
        <v>11964</v>
      </c>
      <c r="F37" s="65">
        <v>13521</v>
      </c>
      <c r="G37" s="65">
        <v>15191</v>
      </c>
      <c r="H37" s="65">
        <v>16975</v>
      </c>
      <c r="I37" s="65">
        <v>18849</v>
      </c>
      <c r="J37" s="65">
        <v>20785</v>
      </c>
      <c r="K37" s="65">
        <v>22681</v>
      </c>
      <c r="L37" s="66">
        <v>0</v>
      </c>
      <c r="N37" s="86">
        <v>15000</v>
      </c>
      <c r="O37" s="64">
        <v>560</v>
      </c>
      <c r="P37" s="65">
        <v>10516</v>
      </c>
      <c r="Q37" s="65">
        <v>11986</v>
      </c>
      <c r="R37" s="65">
        <v>13536</v>
      </c>
      <c r="S37" s="65">
        <v>15202</v>
      </c>
      <c r="T37" s="65">
        <v>16980</v>
      </c>
      <c r="U37" s="65">
        <v>18846</v>
      </c>
      <c r="V37" s="65">
        <v>20755</v>
      </c>
      <c r="W37" s="65">
        <v>22864</v>
      </c>
      <c r="X37" s="66">
        <v>0</v>
      </c>
    </row>
    <row r="38" spans="2:24" ht="15.5" x14ac:dyDescent="0.35">
      <c r="B38" s="86">
        <v>15000</v>
      </c>
      <c r="C38" s="64">
        <v>600</v>
      </c>
      <c r="D38" s="65">
        <v>13804</v>
      </c>
      <c r="E38" s="65">
        <v>16151</v>
      </c>
      <c r="F38" s="65">
        <v>18780</v>
      </c>
      <c r="G38" s="65">
        <v>0</v>
      </c>
      <c r="H38" s="65">
        <v>0</v>
      </c>
      <c r="I38" s="65">
        <v>0</v>
      </c>
      <c r="J38" s="65">
        <v>0</v>
      </c>
      <c r="K38" s="65">
        <v>0</v>
      </c>
      <c r="L38" s="66">
        <v>0</v>
      </c>
      <c r="N38" s="86">
        <v>15000</v>
      </c>
      <c r="O38" s="64">
        <v>600</v>
      </c>
      <c r="P38" s="65">
        <v>13813</v>
      </c>
      <c r="Q38" s="65">
        <v>16152</v>
      </c>
      <c r="R38" s="65">
        <v>18755</v>
      </c>
      <c r="S38" s="65">
        <v>0</v>
      </c>
      <c r="T38" s="65">
        <v>0</v>
      </c>
      <c r="U38" s="65">
        <v>0</v>
      </c>
      <c r="V38" s="65">
        <v>0</v>
      </c>
      <c r="W38" s="65">
        <v>0</v>
      </c>
      <c r="X38" s="66">
        <v>0</v>
      </c>
    </row>
    <row r="39" spans="2:24" ht="15.5" x14ac:dyDescent="0.35">
      <c r="B39" s="86">
        <v>15000</v>
      </c>
      <c r="C39" s="67" t="s">
        <v>145</v>
      </c>
      <c r="D39" s="65">
        <v>26031</v>
      </c>
      <c r="E39" s="65">
        <v>25968</v>
      </c>
      <c r="F39" s="65">
        <v>25903</v>
      </c>
      <c r="G39" s="65">
        <v>24861</v>
      </c>
      <c r="H39" s="65">
        <v>24747</v>
      </c>
      <c r="I39" s="65">
        <v>24690</v>
      </c>
      <c r="J39" s="65">
        <v>24239</v>
      </c>
      <c r="K39" s="65">
        <v>23632</v>
      </c>
      <c r="L39" s="66">
        <v>23120</v>
      </c>
      <c r="N39" s="86">
        <v>15000</v>
      </c>
      <c r="O39" s="67" t="s">
        <v>140</v>
      </c>
      <c r="P39" s="65">
        <v>28031</v>
      </c>
      <c r="Q39" s="65">
        <v>25969</v>
      </c>
      <c r="R39" s="65">
        <v>25904</v>
      </c>
      <c r="S39" s="65">
        <v>24861</v>
      </c>
      <c r="T39" s="65">
        <v>24747</v>
      </c>
      <c r="U39" s="65">
        <v>24681</v>
      </c>
      <c r="V39" s="65">
        <v>24245</v>
      </c>
      <c r="W39" s="65">
        <v>23640</v>
      </c>
      <c r="X39" s="66">
        <v>23125</v>
      </c>
    </row>
    <row r="40" spans="2:24" ht="16" thickBot="1" x14ac:dyDescent="0.4">
      <c r="B40" s="87">
        <v>15000</v>
      </c>
      <c r="C40" s="68" t="s">
        <v>146</v>
      </c>
      <c r="D40" s="69">
        <v>660.9</v>
      </c>
      <c r="E40" s="69">
        <v>646.79999999999995</v>
      </c>
      <c r="F40" s="69">
        <v>632</v>
      </c>
      <c r="G40" s="69">
        <v>588.20000000000005</v>
      </c>
      <c r="H40" s="69">
        <v>588</v>
      </c>
      <c r="I40" s="69">
        <v>584.70000000000005</v>
      </c>
      <c r="J40" s="69">
        <v>578</v>
      </c>
      <c r="K40" s="69">
        <v>584.1</v>
      </c>
      <c r="L40" s="70">
        <v>550.6</v>
      </c>
      <c r="N40" s="87">
        <v>15000</v>
      </c>
      <c r="O40" s="68" t="s">
        <v>141</v>
      </c>
      <c r="P40" s="69">
        <v>661.1</v>
      </c>
      <c r="Q40" s="69">
        <v>647</v>
      </c>
      <c r="R40" s="69">
        <v>632.20000000000005</v>
      </c>
      <c r="S40" s="69">
        <v>588.20000000000005</v>
      </c>
      <c r="T40" s="69">
        <v>586</v>
      </c>
      <c r="U40" s="69">
        <v>584.70000000000005</v>
      </c>
      <c r="V40" s="69">
        <v>578.1</v>
      </c>
      <c r="W40" s="69">
        <v>584.20000000000005</v>
      </c>
      <c r="X40" s="70">
        <v>550.70000000000005</v>
      </c>
    </row>
    <row r="41" spans="2:24" ht="15.5" x14ac:dyDescent="0.35">
      <c r="B41" s="85">
        <v>20000</v>
      </c>
      <c r="C41" s="61">
        <v>360</v>
      </c>
      <c r="D41" s="62">
        <v>4473</v>
      </c>
      <c r="E41" s="62">
        <v>4786</v>
      </c>
      <c r="F41" s="62">
        <v>5098</v>
      </c>
      <c r="G41" s="62">
        <v>5411</v>
      </c>
      <c r="H41" s="62">
        <v>5741</v>
      </c>
      <c r="I41" s="62">
        <v>6083</v>
      </c>
      <c r="J41" s="62">
        <v>6426</v>
      </c>
      <c r="K41" s="62">
        <v>6768</v>
      </c>
      <c r="L41" s="63">
        <v>7124</v>
      </c>
      <c r="N41" s="85">
        <v>20000</v>
      </c>
      <c r="O41" s="61">
        <v>360</v>
      </c>
      <c r="P41" s="62">
        <v>4673</v>
      </c>
      <c r="Q41" s="62">
        <v>4982</v>
      </c>
      <c r="R41" s="62">
        <v>5290</v>
      </c>
      <c r="S41" s="62">
        <v>5605</v>
      </c>
      <c r="T41" s="62">
        <v>5943</v>
      </c>
      <c r="U41" s="62">
        <v>6281</v>
      </c>
      <c r="V41" s="62">
        <v>6819</v>
      </c>
      <c r="W41" s="62">
        <v>6962</v>
      </c>
      <c r="X41" s="63">
        <v>7319</v>
      </c>
    </row>
    <row r="42" spans="2:24" ht="15.5" x14ac:dyDescent="0.35">
      <c r="B42" s="86">
        <v>20000</v>
      </c>
      <c r="C42" s="64">
        <v>400</v>
      </c>
      <c r="D42" s="65">
        <v>5025</v>
      </c>
      <c r="E42" s="65">
        <v>5433</v>
      </c>
      <c r="F42" s="65">
        <v>5847</v>
      </c>
      <c r="G42" s="65">
        <v>6288</v>
      </c>
      <c r="H42" s="65">
        <v>6729</v>
      </c>
      <c r="I42" s="65">
        <v>7174</v>
      </c>
      <c r="J42" s="65">
        <v>7839</v>
      </c>
      <c r="K42" s="65">
        <v>8103</v>
      </c>
      <c r="L42" s="66">
        <v>8573</v>
      </c>
      <c r="N42" s="86">
        <v>20000</v>
      </c>
      <c r="O42" s="64">
        <v>400</v>
      </c>
      <c r="P42" s="65">
        <v>5177</v>
      </c>
      <c r="Q42" s="65">
        <v>5581</v>
      </c>
      <c r="R42" s="65">
        <v>6003</v>
      </c>
      <c r="S42" s="65">
        <v>6440</v>
      </c>
      <c r="T42" s="65">
        <v>6878</v>
      </c>
      <c r="U42" s="65">
        <v>7325</v>
      </c>
      <c r="V42" s="65">
        <v>7785</v>
      </c>
      <c r="W42" s="65">
        <v>8245</v>
      </c>
      <c r="X42" s="66">
        <v>8718</v>
      </c>
    </row>
    <row r="43" spans="2:24" ht="15.5" x14ac:dyDescent="0.35">
      <c r="B43" s="86">
        <v>20000</v>
      </c>
      <c r="C43" s="64">
        <v>440</v>
      </c>
      <c r="D43" s="65">
        <v>5694</v>
      </c>
      <c r="E43" s="65">
        <v>6234</v>
      </c>
      <c r="F43" s="65">
        <v>6792</v>
      </c>
      <c r="G43" s="65">
        <v>7352</v>
      </c>
      <c r="H43" s="65">
        <v>7941</v>
      </c>
      <c r="I43" s="65">
        <v>8529</v>
      </c>
      <c r="J43" s="65">
        <v>9150</v>
      </c>
      <c r="K43" s="65">
        <v>9783</v>
      </c>
      <c r="L43" s="66">
        <v>10431</v>
      </c>
      <c r="N43" s="86">
        <v>20000</v>
      </c>
      <c r="O43" s="64">
        <v>440</v>
      </c>
      <c r="P43" s="65">
        <v>5812</v>
      </c>
      <c r="Q43" s="65">
        <v>6355</v>
      </c>
      <c r="R43" s="65">
        <v>6908</v>
      </c>
      <c r="S43" s="65">
        <v>7470</v>
      </c>
      <c r="T43" s="65">
        <v>8054</v>
      </c>
      <c r="U43" s="65">
        <v>8838</v>
      </c>
      <c r="V43" s="65">
        <v>9263</v>
      </c>
      <c r="W43" s="65">
        <v>9891</v>
      </c>
      <c r="X43" s="66">
        <v>10539</v>
      </c>
    </row>
    <row r="44" spans="2:24" ht="15.5" x14ac:dyDescent="0.35">
      <c r="B44" s="86">
        <v>20000</v>
      </c>
      <c r="C44" s="64">
        <v>480</v>
      </c>
      <c r="D44" s="65">
        <v>6469</v>
      </c>
      <c r="E44" s="65">
        <v>7175</v>
      </c>
      <c r="F44" s="65">
        <v>7902</v>
      </c>
      <c r="G44" s="65">
        <v>8649</v>
      </c>
      <c r="H44" s="65">
        <v>9444</v>
      </c>
      <c r="I44" s="65">
        <v>10284</v>
      </c>
      <c r="J44" s="65">
        <v>11111</v>
      </c>
      <c r="K44" s="65">
        <v>11985</v>
      </c>
      <c r="L44" s="66">
        <v>12892</v>
      </c>
      <c r="N44" s="86">
        <v>20000</v>
      </c>
      <c r="O44" s="64">
        <v>480</v>
      </c>
      <c r="P44" s="65">
        <v>6563</v>
      </c>
      <c r="Q44" s="65">
        <v>7264</v>
      </c>
      <c r="R44" s="65">
        <v>7992</v>
      </c>
      <c r="S44" s="65">
        <v>8734</v>
      </c>
      <c r="T44" s="65">
        <v>9532</v>
      </c>
      <c r="U44" s="65">
        <v>10346</v>
      </c>
      <c r="V44" s="65">
        <v>11191</v>
      </c>
      <c r="W44" s="65">
        <v>12042</v>
      </c>
      <c r="X44" s="66">
        <v>12967</v>
      </c>
    </row>
    <row r="45" spans="2:24" ht="15.5" x14ac:dyDescent="0.35">
      <c r="B45" s="86">
        <v>20000</v>
      </c>
      <c r="C45" s="64">
        <v>520</v>
      </c>
      <c r="D45" s="65">
        <v>7529</v>
      </c>
      <c r="E45" s="65">
        <v>8453</v>
      </c>
      <c r="F45" s="65">
        <v>9414</v>
      </c>
      <c r="G45" s="65">
        <v>10480</v>
      </c>
      <c r="H45" s="65">
        <v>11539</v>
      </c>
      <c r="I45" s="65">
        <v>12850</v>
      </c>
      <c r="J45" s="65">
        <v>13812</v>
      </c>
      <c r="K45" s="65">
        <v>15105</v>
      </c>
      <c r="L45" s="66">
        <v>16440</v>
      </c>
      <c r="N45" s="86">
        <v>20000</v>
      </c>
      <c r="O45" s="64">
        <v>520</v>
      </c>
      <c r="P45" s="65">
        <v>7600</v>
      </c>
      <c r="Q45" s="65">
        <v>8523</v>
      </c>
      <c r="R45" s="65">
        <v>9486</v>
      </c>
      <c r="S45" s="65">
        <v>10526</v>
      </c>
      <c r="T45" s="65">
        <v>11602</v>
      </c>
      <c r="U45" s="65">
        <v>12711</v>
      </c>
      <c r="V45" s="65">
        <v>13867</v>
      </c>
      <c r="W45" s="65">
        <v>15160</v>
      </c>
      <c r="X45" s="66">
        <v>16490</v>
      </c>
    </row>
    <row r="46" spans="2:24" ht="15.5" x14ac:dyDescent="0.35">
      <c r="B46" s="86">
        <v>20000</v>
      </c>
      <c r="C46" s="64">
        <v>560</v>
      </c>
      <c r="D46" s="65">
        <v>9102</v>
      </c>
      <c r="E46" s="65">
        <v>10441</v>
      </c>
      <c r="F46" s="65">
        <v>11880</v>
      </c>
      <c r="G46" s="65">
        <v>13395</v>
      </c>
      <c r="H46" s="65">
        <v>15026</v>
      </c>
      <c r="I46" s="65">
        <v>16808</v>
      </c>
      <c r="J46" s="65">
        <v>18630</v>
      </c>
      <c r="K46" s="65">
        <v>0</v>
      </c>
      <c r="L46" s="66">
        <v>0</v>
      </c>
      <c r="N46" s="86">
        <v>20000</v>
      </c>
      <c r="O46" s="64">
        <v>560</v>
      </c>
      <c r="P46" s="65">
        <v>9155</v>
      </c>
      <c r="Q46" s="65">
        <v>10493</v>
      </c>
      <c r="R46" s="65">
        <v>11928</v>
      </c>
      <c r="S46" s="65">
        <v>13438</v>
      </c>
      <c r="T46" s="65">
        <v>15067</v>
      </c>
      <c r="U46" s="65">
        <v>16843</v>
      </c>
      <c r="V46" s="65">
        <v>18657</v>
      </c>
      <c r="W46" s="65">
        <v>0</v>
      </c>
      <c r="X46" s="66">
        <v>0</v>
      </c>
    </row>
    <row r="47" spans="2:24" ht="15.5" x14ac:dyDescent="0.35">
      <c r="B47" s="86">
        <v>20000</v>
      </c>
      <c r="C47" s="64">
        <v>600</v>
      </c>
      <c r="D47" s="65">
        <v>12298</v>
      </c>
      <c r="E47" s="65">
        <v>14327</v>
      </c>
      <c r="F47" s="65">
        <v>18671</v>
      </c>
      <c r="G47" s="65">
        <v>0</v>
      </c>
      <c r="H47" s="65">
        <v>0</v>
      </c>
      <c r="I47" s="65">
        <v>0</v>
      </c>
      <c r="J47" s="65">
        <v>0</v>
      </c>
      <c r="K47" s="65">
        <v>0</v>
      </c>
      <c r="L47" s="66">
        <v>0</v>
      </c>
      <c r="N47" s="86">
        <v>20000</v>
      </c>
      <c r="O47" s="64">
        <v>600</v>
      </c>
      <c r="P47" s="65">
        <v>12304</v>
      </c>
      <c r="Q47" s="65">
        <v>14323</v>
      </c>
      <c r="R47" s="65">
        <v>16667</v>
      </c>
      <c r="S47" s="65">
        <v>0</v>
      </c>
      <c r="T47" s="65">
        <v>0</v>
      </c>
      <c r="U47" s="65">
        <v>0</v>
      </c>
      <c r="V47" s="65">
        <v>0</v>
      </c>
      <c r="W47" s="65">
        <v>0</v>
      </c>
      <c r="X47" s="66">
        <v>0</v>
      </c>
    </row>
    <row r="48" spans="2:24" ht="15.5" x14ac:dyDescent="0.35">
      <c r="B48" s="86">
        <v>20000</v>
      </c>
      <c r="C48" s="67" t="s">
        <v>145</v>
      </c>
      <c r="D48" s="65">
        <v>23151</v>
      </c>
      <c r="E48" s="65">
        <v>22329</v>
      </c>
      <c r="F48" s="65">
        <v>21640</v>
      </c>
      <c r="G48" s="65">
        <v>20216</v>
      </c>
      <c r="H48" s="65">
        <v>20248</v>
      </c>
      <c r="I48" s="65">
        <v>20268</v>
      </c>
      <c r="J48" s="65">
        <v>20282</v>
      </c>
      <c r="K48" s="65">
        <v>20323</v>
      </c>
      <c r="L48" s="66">
        <v>20277</v>
      </c>
      <c r="N48" s="86">
        <v>20000</v>
      </c>
      <c r="O48" s="67" t="s">
        <v>140</v>
      </c>
      <c r="P48" s="65">
        <v>23152</v>
      </c>
      <c r="Q48" s="65">
        <v>22321</v>
      </c>
      <c r="R48" s="65">
        <v>21636</v>
      </c>
      <c r="S48" s="65">
        <v>20216</v>
      </c>
      <c r="T48" s="65">
        <v>20247</v>
      </c>
      <c r="U48" s="65">
        <v>20268</v>
      </c>
      <c r="V48" s="65">
        <v>20283</v>
      </c>
      <c r="W48" s="65">
        <v>20323</v>
      </c>
      <c r="X48" s="66">
        <v>20273</v>
      </c>
    </row>
    <row r="49" spans="2:24" ht="16" thickBot="1" x14ac:dyDescent="0.4">
      <c r="B49" s="87">
        <v>20000</v>
      </c>
      <c r="C49" s="68" t="s">
        <v>146</v>
      </c>
      <c r="D49" s="69">
        <v>663.5</v>
      </c>
      <c r="E49" s="69">
        <v>641.70000000000005</v>
      </c>
      <c r="F49" s="69">
        <v>623.4</v>
      </c>
      <c r="G49" s="69">
        <v>583.1</v>
      </c>
      <c r="H49" s="69">
        <v>576.29999999999995</v>
      </c>
      <c r="I49" s="69">
        <v>572</v>
      </c>
      <c r="J49" s="69">
        <v>568.20000000000005</v>
      </c>
      <c r="K49" s="69">
        <v>559.20000000000005</v>
      </c>
      <c r="L49" s="70">
        <v>549.5</v>
      </c>
      <c r="N49" s="87">
        <v>20000</v>
      </c>
      <c r="O49" s="68" t="s">
        <v>141</v>
      </c>
      <c r="P49" s="69">
        <v>663.5</v>
      </c>
      <c r="Q49" s="69">
        <v>641.5</v>
      </c>
      <c r="R49" s="69">
        <v>623.29999999999995</v>
      </c>
      <c r="S49" s="69">
        <v>583.1</v>
      </c>
      <c r="T49" s="69">
        <v>576.20000000000005</v>
      </c>
      <c r="U49" s="69">
        <v>572</v>
      </c>
      <c r="V49" s="69">
        <v>568.20000000000005</v>
      </c>
      <c r="W49" s="69">
        <v>559.1</v>
      </c>
      <c r="X49" s="70">
        <v>549.4</v>
      </c>
    </row>
    <row r="50" spans="2:24" ht="15.5" x14ac:dyDescent="0.35">
      <c r="B50" s="85">
        <v>25000</v>
      </c>
      <c r="C50" s="71">
        <v>360</v>
      </c>
      <c r="D50" s="72">
        <v>3996</v>
      </c>
      <c r="E50" s="72">
        <v>4249</v>
      </c>
      <c r="F50" s="72">
        <v>4503</v>
      </c>
      <c r="G50" s="72">
        <v>4779</v>
      </c>
      <c r="H50" s="72">
        <v>5058</v>
      </c>
      <c r="I50" s="72">
        <v>5334</v>
      </c>
      <c r="J50" s="72">
        <v>5614</v>
      </c>
      <c r="K50" s="72">
        <v>5907</v>
      </c>
      <c r="L50" s="73">
        <v>6199</v>
      </c>
      <c r="N50" s="85">
        <v>25000</v>
      </c>
      <c r="O50" s="71">
        <v>360</v>
      </c>
      <c r="P50" s="72">
        <v>4239</v>
      </c>
      <c r="Q50" s="72">
        <v>4491</v>
      </c>
      <c r="R50" s="72">
        <v>4765</v>
      </c>
      <c r="S50" s="72">
        <v>5040</v>
      </c>
      <c r="T50" s="72">
        <v>5316</v>
      </c>
      <c r="U50" s="72">
        <v>5593</v>
      </c>
      <c r="V50" s="72">
        <v>5884</v>
      </c>
      <c r="W50" s="72">
        <v>6175</v>
      </c>
      <c r="X50" s="73">
        <v>6466</v>
      </c>
    </row>
    <row r="51" spans="2:24" ht="15.5" x14ac:dyDescent="0.35">
      <c r="B51" s="86">
        <v>25000</v>
      </c>
      <c r="C51" s="74">
        <v>400</v>
      </c>
      <c r="D51" s="75">
        <v>4404</v>
      </c>
      <c r="E51" s="75">
        <v>4743</v>
      </c>
      <c r="F51" s="75">
        <v>5102</v>
      </c>
      <c r="G51" s="75">
        <v>5461</v>
      </c>
      <c r="H51" s="75">
        <v>5825</v>
      </c>
      <c r="I51" s="75">
        <v>6208</v>
      </c>
      <c r="J51" s="75">
        <v>6567</v>
      </c>
      <c r="K51" s="75">
        <v>6974</v>
      </c>
      <c r="L51" s="76">
        <v>7373</v>
      </c>
      <c r="N51" s="86">
        <v>25000</v>
      </c>
      <c r="O51" s="74">
        <v>400</v>
      </c>
      <c r="P51" s="75">
        <v>4595</v>
      </c>
      <c r="Q51" s="75">
        <v>4943</v>
      </c>
      <c r="R51" s="75">
        <v>5297</v>
      </c>
      <c r="S51" s="75">
        <v>5652</v>
      </c>
      <c r="T51" s="75">
        <v>6023</v>
      </c>
      <c r="U51" s="75">
        <v>6400</v>
      </c>
      <c r="V51" s="75">
        <v>6778</v>
      </c>
      <c r="W51" s="75">
        <v>7168</v>
      </c>
      <c r="X51" s="76">
        <v>7564</v>
      </c>
    </row>
    <row r="52" spans="2:24" ht="15.5" x14ac:dyDescent="0.35">
      <c r="B52" s="86">
        <v>25000</v>
      </c>
      <c r="C52" s="74">
        <v>440</v>
      </c>
      <c r="D52" s="75">
        <v>4922</v>
      </c>
      <c r="E52" s="77">
        <v>5381</v>
      </c>
      <c r="F52" s="75">
        <v>5840</v>
      </c>
      <c r="G52" s="75">
        <v>6325</v>
      </c>
      <c r="H52" s="75">
        <v>6616</v>
      </c>
      <c r="I52" s="75">
        <v>7325</v>
      </c>
      <c r="J52" s="75">
        <v>7847</v>
      </c>
      <c r="K52" s="75">
        <v>8380</v>
      </c>
      <c r="L52" s="76">
        <v>8932</v>
      </c>
      <c r="N52" s="86">
        <v>25000</v>
      </c>
      <c r="O52" s="74">
        <v>440</v>
      </c>
      <c r="P52" s="75">
        <v>5079</v>
      </c>
      <c r="Q52" s="77">
        <v>5533</v>
      </c>
      <c r="R52" s="75">
        <v>5994</v>
      </c>
      <c r="S52" s="75">
        <v>6479</v>
      </c>
      <c r="T52" s="75">
        <v>6985</v>
      </c>
      <c r="U52" s="75">
        <v>7479</v>
      </c>
      <c r="V52" s="75">
        <v>7996</v>
      </c>
      <c r="W52" s="75">
        <v>8532</v>
      </c>
      <c r="X52" s="76">
        <v>9079</v>
      </c>
    </row>
    <row r="53" spans="2:24" ht="15.5" x14ac:dyDescent="0.35">
      <c r="B53" s="86">
        <v>25000</v>
      </c>
      <c r="C53" s="74">
        <v>480</v>
      </c>
      <c r="D53" s="75">
        <v>5541</v>
      </c>
      <c r="E53" s="78">
        <v>6128</v>
      </c>
      <c r="F53" s="75">
        <v>6754</v>
      </c>
      <c r="G53" s="75">
        <v>7396</v>
      </c>
      <c r="H53" s="75">
        <v>8074</v>
      </c>
      <c r="I53" s="75">
        <v>8764</v>
      </c>
      <c r="J53" s="75">
        <v>9464</v>
      </c>
      <c r="K53" s="75">
        <v>10209</v>
      </c>
      <c r="L53" s="76">
        <v>10969</v>
      </c>
      <c r="N53" s="86">
        <v>25000</v>
      </c>
      <c r="O53" s="74">
        <v>480</v>
      </c>
      <c r="P53" s="75">
        <v>5815</v>
      </c>
      <c r="Q53" s="78">
        <v>6255</v>
      </c>
      <c r="R53" s="75">
        <v>6877</v>
      </c>
      <c r="S53" s="75">
        <v>7523</v>
      </c>
      <c r="T53" s="75">
        <v>8198</v>
      </c>
      <c r="U53" s="75">
        <v>8884</v>
      </c>
      <c r="V53" s="75">
        <v>9578</v>
      </c>
      <c r="W53" s="75">
        <v>10327</v>
      </c>
      <c r="X53" s="76">
        <v>11093</v>
      </c>
    </row>
    <row r="54" spans="2:24" ht="15.5" x14ac:dyDescent="0.35">
      <c r="B54" s="86">
        <v>25000</v>
      </c>
      <c r="C54" s="74">
        <v>520</v>
      </c>
      <c r="D54" s="75">
        <v>6430</v>
      </c>
      <c r="E54" s="75">
        <v>7242</v>
      </c>
      <c r="F54" s="75">
        <v>8101</v>
      </c>
      <c r="G54" s="75">
        <v>8992</v>
      </c>
      <c r="H54" s="75">
        <v>9908</v>
      </c>
      <c r="I54" s="75">
        <v>10879</v>
      </c>
      <c r="J54" s="75">
        <v>11917</v>
      </c>
      <c r="K54" s="75">
        <v>13017</v>
      </c>
      <c r="L54" s="76">
        <v>14194</v>
      </c>
      <c r="N54" s="86">
        <v>25000</v>
      </c>
      <c r="O54" s="74">
        <v>520</v>
      </c>
      <c r="P54" s="75">
        <v>6535</v>
      </c>
      <c r="Q54" s="75">
        <v>7341</v>
      </c>
      <c r="R54" s="75">
        <v>8203</v>
      </c>
      <c r="S54" s="75">
        <v>9092</v>
      </c>
      <c r="T54" s="75">
        <v>10008</v>
      </c>
      <c r="U54" s="75">
        <v>10972</v>
      </c>
      <c r="V54" s="75">
        <v>12013</v>
      </c>
      <c r="W54" s="75">
        <v>13114</v>
      </c>
      <c r="X54" s="76">
        <v>14273</v>
      </c>
    </row>
    <row r="55" spans="2:24" ht="15.5" x14ac:dyDescent="0.35">
      <c r="B55" s="86">
        <v>25000</v>
      </c>
      <c r="C55" s="74">
        <v>560</v>
      </c>
      <c r="D55" s="75">
        <v>7985</v>
      </c>
      <c r="E55" s="75">
        <v>9229</v>
      </c>
      <c r="F55" s="75">
        <v>10550</v>
      </c>
      <c r="G55" s="75">
        <v>11958</v>
      </c>
      <c r="H55" s="75">
        <v>13501</v>
      </c>
      <c r="I55" s="75">
        <v>15160</v>
      </c>
      <c r="J55" s="75">
        <v>16851</v>
      </c>
      <c r="K55" s="75">
        <v>0</v>
      </c>
      <c r="L55" s="76">
        <v>0</v>
      </c>
      <c r="N55" s="86">
        <v>25000</v>
      </c>
      <c r="O55" s="74">
        <v>560</v>
      </c>
      <c r="P55" s="75">
        <v>8068</v>
      </c>
      <c r="Q55" s="75">
        <v>9307</v>
      </c>
      <c r="R55" s="75">
        <v>10625</v>
      </c>
      <c r="S55" s="75">
        <v>12029</v>
      </c>
      <c r="T55" s="75">
        <v>13572</v>
      </c>
      <c r="U55" s="75">
        <v>15222</v>
      </c>
      <c r="V55" s="75">
        <v>0</v>
      </c>
      <c r="W55" s="75">
        <v>0</v>
      </c>
      <c r="X55" s="76">
        <v>0</v>
      </c>
    </row>
    <row r="56" spans="2:24" ht="16" thickBot="1" x14ac:dyDescent="0.4">
      <c r="B56" s="87">
        <v>25000</v>
      </c>
      <c r="C56" s="79">
        <v>600</v>
      </c>
      <c r="D56" s="80">
        <v>11574</v>
      </c>
      <c r="E56" s="80">
        <v>13297</v>
      </c>
      <c r="F56" s="80">
        <v>15450</v>
      </c>
      <c r="G56" s="80">
        <v>0</v>
      </c>
      <c r="H56" s="80">
        <v>0</v>
      </c>
      <c r="I56" s="80">
        <v>0</v>
      </c>
      <c r="J56" s="80">
        <v>0</v>
      </c>
      <c r="K56" s="80">
        <v>0</v>
      </c>
      <c r="L56" s="81">
        <v>0</v>
      </c>
      <c r="N56" s="87">
        <v>25000</v>
      </c>
      <c r="O56" s="79">
        <v>600</v>
      </c>
      <c r="P56" s="80">
        <v>11845</v>
      </c>
      <c r="Q56" s="80">
        <v>13369</v>
      </c>
      <c r="R56" s="80">
        <v>15528</v>
      </c>
      <c r="S56" s="80">
        <v>0</v>
      </c>
      <c r="T56" s="80">
        <v>0</v>
      </c>
      <c r="U56" s="80">
        <v>0</v>
      </c>
      <c r="V56" s="80">
        <v>0</v>
      </c>
      <c r="W56" s="80">
        <v>0</v>
      </c>
      <c r="X56" s="81">
        <v>0</v>
      </c>
    </row>
    <row r="57" spans="2:24" ht="15.5" x14ac:dyDescent="0.35">
      <c r="B57" s="85">
        <v>30000</v>
      </c>
      <c r="C57" s="71">
        <v>360</v>
      </c>
      <c r="D57" s="62">
        <v>3616</v>
      </c>
      <c r="E57" s="72">
        <v>3639</v>
      </c>
      <c r="F57" s="72">
        <v>4290</v>
      </c>
      <c r="G57" s="72">
        <v>4519</v>
      </c>
      <c r="H57" s="72">
        <v>4519</v>
      </c>
      <c r="I57" s="72">
        <v>4758</v>
      </c>
      <c r="J57" s="72">
        <v>4997</v>
      </c>
      <c r="K57" s="72">
        <v>5236</v>
      </c>
      <c r="L57" s="73">
        <v>5450</v>
      </c>
      <c r="N57" s="85">
        <v>30000</v>
      </c>
      <c r="O57" s="71">
        <v>360</v>
      </c>
      <c r="P57" s="62">
        <v>3935</v>
      </c>
      <c r="Q57" s="72">
        <v>4160</v>
      </c>
      <c r="R57" s="72">
        <v>4385</v>
      </c>
      <c r="S57" s="72">
        <v>4620</v>
      </c>
      <c r="T57" s="72">
        <v>4858</v>
      </c>
      <c r="U57" s="72">
        <v>5097</v>
      </c>
      <c r="V57" s="72">
        <v>5337</v>
      </c>
      <c r="W57" s="72">
        <v>5583</v>
      </c>
      <c r="X57" s="73">
        <v>5829</v>
      </c>
    </row>
    <row r="58" spans="2:24" ht="15.5" x14ac:dyDescent="0.35">
      <c r="B58" s="86">
        <v>30000</v>
      </c>
      <c r="C58" s="74">
        <v>400</v>
      </c>
      <c r="D58" s="78">
        <v>3899</v>
      </c>
      <c r="E58" s="75">
        <v>4188</v>
      </c>
      <c r="F58" s="75">
        <v>4478</v>
      </c>
      <c r="G58" s="75">
        <v>5087</v>
      </c>
      <c r="H58" s="75">
        <v>5087</v>
      </c>
      <c r="I58" s="75">
        <v>5387</v>
      </c>
      <c r="J58" s="75">
        <v>5717</v>
      </c>
      <c r="K58" s="75">
        <v>6040</v>
      </c>
      <c r="L58" s="76">
        <v>6383</v>
      </c>
      <c r="N58" s="86">
        <v>30000</v>
      </c>
      <c r="O58" s="74">
        <v>400</v>
      </c>
      <c r="P58" s="78">
        <v>4148</v>
      </c>
      <c r="Q58" s="75">
        <v>4436</v>
      </c>
      <c r="R58" s="75">
        <v>4732</v>
      </c>
      <c r="S58" s="75">
        <v>5040</v>
      </c>
      <c r="T58" s="75">
        <v>5348</v>
      </c>
      <c r="U58" s="75">
        <v>5664</v>
      </c>
      <c r="V58" s="75">
        <v>5985</v>
      </c>
      <c r="W58" s="75">
        <v>6306</v>
      </c>
      <c r="X58" s="76">
        <v>6649</v>
      </c>
    </row>
    <row r="59" spans="2:24" ht="15.5" x14ac:dyDescent="0.35">
      <c r="B59" s="86">
        <v>30000</v>
      </c>
      <c r="C59" s="74">
        <v>440</v>
      </c>
      <c r="D59" s="75">
        <v>4285</v>
      </c>
      <c r="E59" s="77">
        <v>4880</v>
      </c>
      <c r="F59" s="75">
        <v>5465</v>
      </c>
      <c r="G59" s="75">
        <v>5881</v>
      </c>
      <c r="H59" s="75">
        <v>5881</v>
      </c>
      <c r="I59" s="75">
        <v>6308</v>
      </c>
      <c r="J59" s="75">
        <v>6745</v>
      </c>
      <c r="K59" s="75">
        <v>7194</v>
      </c>
      <c r="L59" s="76">
        <v>7657</v>
      </c>
      <c r="N59" s="86">
        <v>30000</v>
      </c>
      <c r="O59" s="74">
        <v>440</v>
      </c>
      <c r="P59" s="75">
        <v>4482</v>
      </c>
      <c r="Q59" s="77">
        <v>4861</v>
      </c>
      <c r="R59" s="75">
        <v>5261</v>
      </c>
      <c r="S59" s="75">
        <v>5663</v>
      </c>
      <c r="T59" s="75">
        <v>6085</v>
      </c>
      <c r="U59" s="75">
        <v>6508</v>
      </c>
      <c r="V59" s="75">
        <v>6949</v>
      </c>
      <c r="W59" s="75">
        <v>7379</v>
      </c>
      <c r="X59" s="76">
        <v>7873</v>
      </c>
    </row>
    <row r="60" spans="2:24" ht="15.5" x14ac:dyDescent="0.35">
      <c r="B60" s="86">
        <v>30000</v>
      </c>
      <c r="C60" s="74">
        <v>480</v>
      </c>
      <c r="D60" s="75">
        <v>4805</v>
      </c>
      <c r="E60" s="75">
        <v>5319</v>
      </c>
      <c r="F60" s="75">
        <v>6403</v>
      </c>
      <c r="G60" s="75">
        <v>6970</v>
      </c>
      <c r="H60" s="75">
        <v>6971</v>
      </c>
      <c r="I60" s="75">
        <v>7544</v>
      </c>
      <c r="J60" s="75">
        <v>8155</v>
      </c>
      <c r="K60" s="75">
        <v>8782</v>
      </c>
      <c r="L60" s="76">
        <v>8471</v>
      </c>
      <c r="N60" s="86">
        <v>30000</v>
      </c>
      <c r="O60" s="74">
        <v>480</v>
      </c>
      <c r="P60" s="75">
        <v>4962</v>
      </c>
      <c r="Q60" s="75">
        <v>5483</v>
      </c>
      <c r="R60" s="75">
        <v>6017</v>
      </c>
      <c r="S60" s="75">
        <v>6569</v>
      </c>
      <c r="T60" s="75">
        <v>7133</v>
      </c>
      <c r="U60" s="75">
        <v>7703</v>
      </c>
      <c r="V60" s="75">
        <v>8319</v>
      </c>
      <c r="W60" s="75">
        <v>8958</v>
      </c>
      <c r="X60" s="76">
        <v>9840</v>
      </c>
    </row>
    <row r="61" spans="2:24" ht="15.5" x14ac:dyDescent="0.35">
      <c r="B61" s="86">
        <v>30000</v>
      </c>
      <c r="C61" s="74">
        <v>520</v>
      </c>
      <c r="D61" s="75">
        <v>5520</v>
      </c>
      <c r="E61" s="75">
        <v>6229</v>
      </c>
      <c r="F61" s="75">
        <v>7730</v>
      </c>
      <c r="G61" s="75">
        <v>8527</v>
      </c>
      <c r="H61" s="75">
        <v>1127</v>
      </c>
      <c r="I61" s="75">
        <v>9361</v>
      </c>
      <c r="J61" s="75">
        <v>10252</v>
      </c>
      <c r="K61" s="75">
        <v>11249</v>
      </c>
      <c r="L61" s="76">
        <v>12269</v>
      </c>
      <c r="N61" s="86">
        <v>30000</v>
      </c>
      <c r="O61" s="74">
        <v>520</v>
      </c>
      <c r="P61" s="75">
        <v>5854</v>
      </c>
      <c r="Q61" s="75">
        <v>6365</v>
      </c>
      <c r="R61" s="75">
        <v>7099</v>
      </c>
      <c r="S61" s="75">
        <v>7859</v>
      </c>
      <c r="T61" s="75">
        <v>8657</v>
      </c>
      <c r="U61" s="75">
        <v>9492</v>
      </c>
      <c r="V61" s="75">
        <v>10397</v>
      </c>
      <c r="W61" s="75">
        <v>11388</v>
      </c>
      <c r="X61" s="76">
        <v>12401</v>
      </c>
    </row>
    <row r="62" spans="2:24" ht="15.5" x14ac:dyDescent="0.35">
      <c r="B62" s="86">
        <v>30000</v>
      </c>
      <c r="C62" s="74">
        <v>560</v>
      </c>
      <c r="D62" s="75">
        <v>7013</v>
      </c>
      <c r="E62" s="75">
        <v>8140</v>
      </c>
      <c r="F62" s="75">
        <v>0</v>
      </c>
      <c r="G62" s="75">
        <v>0</v>
      </c>
      <c r="H62" s="75">
        <v>0</v>
      </c>
      <c r="I62" s="75">
        <v>0</v>
      </c>
      <c r="J62" s="75">
        <v>0</v>
      </c>
      <c r="K62" s="75">
        <v>0</v>
      </c>
      <c r="L62" s="76">
        <v>0</v>
      </c>
      <c r="N62" s="86">
        <v>30000</v>
      </c>
      <c r="O62" s="74">
        <v>560</v>
      </c>
      <c r="P62" s="75">
        <v>7120</v>
      </c>
      <c r="Q62" s="75">
        <v>8244</v>
      </c>
      <c r="R62" s="75">
        <v>9431</v>
      </c>
      <c r="S62" s="75">
        <v>0</v>
      </c>
      <c r="T62" s="75">
        <v>0</v>
      </c>
      <c r="U62" s="75">
        <v>0</v>
      </c>
      <c r="V62" s="75">
        <v>0</v>
      </c>
      <c r="W62" s="75">
        <v>0</v>
      </c>
      <c r="X62" s="76">
        <v>0</v>
      </c>
    </row>
    <row r="63" spans="2:24" ht="16" thickBot="1" x14ac:dyDescent="0.4">
      <c r="B63" s="87">
        <v>30000</v>
      </c>
      <c r="C63" s="79">
        <v>600</v>
      </c>
      <c r="D63" s="80">
        <v>10743</v>
      </c>
      <c r="E63" s="80">
        <v>12225</v>
      </c>
      <c r="F63" s="80">
        <v>0</v>
      </c>
      <c r="G63" s="80">
        <v>0</v>
      </c>
      <c r="H63" s="80">
        <v>0</v>
      </c>
      <c r="I63" s="80">
        <v>0</v>
      </c>
      <c r="J63" s="80">
        <v>0</v>
      </c>
      <c r="K63" s="80">
        <v>0</v>
      </c>
      <c r="L63" s="81">
        <v>0</v>
      </c>
      <c r="N63" s="87">
        <v>30000</v>
      </c>
      <c r="O63" s="79">
        <v>600</v>
      </c>
      <c r="P63" s="80">
        <v>10904</v>
      </c>
      <c r="Q63" s="80">
        <v>12396</v>
      </c>
      <c r="R63" s="80">
        <v>14488</v>
      </c>
      <c r="S63" s="80">
        <v>0</v>
      </c>
      <c r="T63" s="80">
        <v>0</v>
      </c>
      <c r="U63" s="80">
        <v>0</v>
      </c>
      <c r="V63" s="80">
        <v>0</v>
      </c>
      <c r="W63" s="80">
        <v>0</v>
      </c>
      <c r="X63" s="81">
        <v>0</v>
      </c>
    </row>
    <row r="64" spans="2:24" ht="15.5" x14ac:dyDescent="0.35">
      <c r="B64" s="85">
        <v>35000</v>
      </c>
      <c r="C64" s="71">
        <v>360</v>
      </c>
      <c r="D64" s="72">
        <v>3382</v>
      </c>
      <c r="E64" s="72">
        <v>3568</v>
      </c>
      <c r="F64" s="72">
        <v>3784</v>
      </c>
      <c r="G64" s="72">
        <v>3980</v>
      </c>
      <c r="H64" s="72">
        <v>4158</v>
      </c>
      <c r="I64" s="72">
        <v>4357</v>
      </c>
      <c r="J64" s="72">
        <v>4560</v>
      </c>
      <c r="K64" s="72">
        <v>4763</v>
      </c>
      <c r="L64" s="73">
        <v>4974</v>
      </c>
      <c r="N64" s="85">
        <v>35000</v>
      </c>
      <c r="O64" s="71">
        <v>360</v>
      </c>
      <c r="P64" s="72">
        <v>3841</v>
      </c>
      <c r="Q64" s="72">
        <v>4037</v>
      </c>
      <c r="R64" s="72">
        <v>4234</v>
      </c>
      <c r="S64" s="72">
        <v>4436</v>
      </c>
      <c r="T64" s="72">
        <v>4639</v>
      </c>
      <c r="U64" s="72">
        <v>4841</v>
      </c>
      <c r="V64" s="72">
        <v>5061</v>
      </c>
      <c r="W64" s="72">
        <v>5288</v>
      </c>
      <c r="X64" s="73">
        <v>5515</v>
      </c>
    </row>
    <row r="65" spans="2:24" ht="15.5" x14ac:dyDescent="0.35">
      <c r="B65" s="86">
        <v>35000</v>
      </c>
      <c r="C65" s="74">
        <v>400</v>
      </c>
      <c r="D65" s="75">
        <v>3524</v>
      </c>
      <c r="E65" s="75">
        <v>3787</v>
      </c>
      <c r="F65" s="75">
        <v>3784</v>
      </c>
      <c r="G65" s="75">
        <v>4274</v>
      </c>
      <c r="H65" s="75">
        <v>4538</v>
      </c>
      <c r="I65" s="75">
        <v>4799</v>
      </c>
      <c r="J65" s="75">
        <v>5088</v>
      </c>
      <c r="K65" s="75">
        <v>5351</v>
      </c>
      <c r="L65" s="76">
        <v>5637</v>
      </c>
      <c r="N65" s="86">
        <v>35000</v>
      </c>
      <c r="O65" s="74">
        <v>400</v>
      </c>
      <c r="P65" s="75">
        <v>3836</v>
      </c>
      <c r="Q65" s="75">
        <v>4091</v>
      </c>
      <c r="R65" s="75">
        <v>4347</v>
      </c>
      <c r="S65" s="75">
        <v>4614</v>
      </c>
      <c r="T65" s="75">
        <v>4679</v>
      </c>
      <c r="U65" s="75">
        <v>5155</v>
      </c>
      <c r="V65" s="75">
        <v>5442</v>
      </c>
      <c r="W65" s="75">
        <v>5730</v>
      </c>
      <c r="X65" s="76">
        <v>6040</v>
      </c>
    </row>
    <row r="66" spans="2:24" ht="15.5" x14ac:dyDescent="0.35">
      <c r="B66" s="86">
        <v>35000</v>
      </c>
      <c r="C66" s="74">
        <v>440</v>
      </c>
      <c r="D66" s="75">
        <v>3778</v>
      </c>
      <c r="E66" s="75">
        <v>4105</v>
      </c>
      <c r="F66" s="75">
        <v>4434</v>
      </c>
      <c r="G66" s="75">
        <v>4778</v>
      </c>
      <c r="H66" s="75">
        <v>5124</v>
      </c>
      <c r="I66" s="75">
        <v>5483</v>
      </c>
      <c r="J66" s="75">
        <v>5845</v>
      </c>
      <c r="K66" s="75">
        <v>6240</v>
      </c>
      <c r="L66" s="76">
        <v>6644</v>
      </c>
      <c r="N66" s="86">
        <v>35000</v>
      </c>
      <c r="O66" s="74">
        <v>440</v>
      </c>
      <c r="P66" s="75">
        <v>4035</v>
      </c>
      <c r="Q66" s="75">
        <v>4303</v>
      </c>
      <c r="R66" s="75">
        <v>4703</v>
      </c>
      <c r="S66" s="75">
        <v>5046</v>
      </c>
      <c r="T66" s="75">
        <v>5403</v>
      </c>
      <c r="U66" s="75">
        <v>5784</v>
      </c>
      <c r="V66" s="75">
        <v>6148</v>
      </c>
      <c r="W66" s="75">
        <v>6550</v>
      </c>
      <c r="X66" s="76">
        <v>6970</v>
      </c>
    </row>
    <row r="67" spans="2:24" ht="15.5" x14ac:dyDescent="0.35">
      <c r="B67" s="86">
        <v>35000</v>
      </c>
      <c r="C67" s="74">
        <v>480</v>
      </c>
      <c r="D67" s="75">
        <v>4195</v>
      </c>
      <c r="E67" s="75">
        <v>4828</v>
      </c>
      <c r="F67" s="75">
        <v>5081</v>
      </c>
      <c r="G67" s="75">
        <v>5543</v>
      </c>
      <c r="H67" s="75">
        <v>6014</v>
      </c>
      <c r="I67" s="75">
        <v>6519</v>
      </c>
      <c r="J67" s="75">
        <v>7041</v>
      </c>
      <c r="K67" s="75">
        <v>7598</v>
      </c>
      <c r="L67" s="76">
        <v>8189</v>
      </c>
      <c r="N67" s="86">
        <v>35000</v>
      </c>
      <c r="O67" s="74">
        <v>480</v>
      </c>
      <c r="P67" s="75">
        <v>4400</v>
      </c>
      <c r="Q67" s="75">
        <v>4838</v>
      </c>
      <c r="R67" s="75">
        <v>5288</v>
      </c>
      <c r="S67" s="75">
        <v>5750</v>
      </c>
      <c r="T67" s="75">
        <v>6227</v>
      </c>
      <c r="U67" s="75">
        <v>6731</v>
      </c>
      <c r="V67" s="75">
        <v>7287</v>
      </c>
      <c r="W67" s="75">
        <v>7821</v>
      </c>
      <c r="X67" s="76">
        <v>8422</v>
      </c>
    </row>
    <row r="68" spans="2:24" ht="15.5" x14ac:dyDescent="0.35">
      <c r="B68" s="86">
        <v>35000</v>
      </c>
      <c r="C68" s="74">
        <v>520</v>
      </c>
      <c r="D68" s="75">
        <v>4600</v>
      </c>
      <c r="E68" s="75">
        <v>5407</v>
      </c>
      <c r="F68" s="75">
        <v>6048</v>
      </c>
      <c r="G68" s="75">
        <v>6703</v>
      </c>
      <c r="H68" s="75">
        <v>7391</v>
      </c>
      <c r="I68" s="75">
        <v>8137</v>
      </c>
      <c r="J68" s="75">
        <v>8982</v>
      </c>
      <c r="K68" s="75">
        <v>9819</v>
      </c>
      <c r="L68" s="76">
        <v>0</v>
      </c>
      <c r="N68" s="86">
        <v>35000</v>
      </c>
      <c r="O68" s="74">
        <v>520</v>
      </c>
      <c r="P68" s="75">
        <v>4989</v>
      </c>
      <c r="Q68" s="75">
        <v>5574</v>
      </c>
      <c r="R68" s="75">
        <v>6212</v>
      </c>
      <c r="S68" s="75">
        <v>6887</v>
      </c>
      <c r="T68" s="75">
        <v>7561</v>
      </c>
      <c r="U68" s="75">
        <v>8324</v>
      </c>
      <c r="V68" s="75">
        <v>9148</v>
      </c>
      <c r="W68" s="75">
        <v>9997</v>
      </c>
      <c r="X68" s="76">
        <v>0</v>
      </c>
    </row>
    <row r="69" spans="2:24" ht="15.5" x14ac:dyDescent="0.35">
      <c r="B69" s="86">
        <v>35000</v>
      </c>
      <c r="C69" s="74">
        <v>560</v>
      </c>
      <c r="D69" s="75">
        <v>6401</v>
      </c>
      <c r="E69" s="75">
        <v>7331</v>
      </c>
      <c r="F69" s="75">
        <v>8400</v>
      </c>
      <c r="G69" s="75">
        <v>0</v>
      </c>
      <c r="H69" s="75">
        <v>0</v>
      </c>
      <c r="I69" s="75">
        <v>0</v>
      </c>
      <c r="J69" s="75">
        <v>0</v>
      </c>
      <c r="K69" s="75">
        <v>0</v>
      </c>
      <c r="L69" s="76">
        <v>0</v>
      </c>
      <c r="N69" s="86">
        <v>35000</v>
      </c>
      <c r="O69" s="74">
        <v>560</v>
      </c>
      <c r="P69" s="75">
        <v>6841</v>
      </c>
      <c r="Q69" s="75">
        <v>7569</v>
      </c>
      <c r="R69" s="75">
        <v>8686</v>
      </c>
      <c r="S69" s="75">
        <v>0</v>
      </c>
      <c r="T69" s="75">
        <v>0</v>
      </c>
      <c r="U69" s="75">
        <v>0</v>
      </c>
      <c r="V69" s="75">
        <v>0</v>
      </c>
      <c r="W69" s="75">
        <v>0</v>
      </c>
      <c r="X69" s="76">
        <v>0</v>
      </c>
    </row>
    <row r="70" spans="2:24" ht="16" thickBot="1" x14ac:dyDescent="0.4">
      <c r="B70" s="87">
        <v>35000</v>
      </c>
      <c r="C70" s="79">
        <v>600</v>
      </c>
      <c r="D70" s="80">
        <v>9984</v>
      </c>
      <c r="E70" s="80">
        <v>11327</v>
      </c>
      <c r="F70" s="80">
        <v>0</v>
      </c>
      <c r="G70" s="80">
        <v>0</v>
      </c>
      <c r="H70" s="80">
        <v>0</v>
      </c>
      <c r="I70" s="80">
        <v>0</v>
      </c>
      <c r="J70" s="80">
        <v>0</v>
      </c>
      <c r="K70" s="80">
        <v>0</v>
      </c>
      <c r="L70" s="81">
        <v>0</v>
      </c>
      <c r="N70" s="87">
        <v>35000</v>
      </c>
      <c r="O70" s="79">
        <v>600</v>
      </c>
      <c r="P70" s="80">
        <v>10263</v>
      </c>
      <c r="Q70" s="80">
        <v>11610</v>
      </c>
      <c r="R70" s="80">
        <v>0</v>
      </c>
      <c r="S70" s="80">
        <v>0</v>
      </c>
      <c r="T70" s="80">
        <v>0</v>
      </c>
      <c r="U70" s="80">
        <v>0</v>
      </c>
      <c r="V70" s="80">
        <v>0</v>
      </c>
      <c r="W70" s="80">
        <v>0</v>
      </c>
      <c r="X70" s="81">
        <v>0</v>
      </c>
    </row>
    <row r="71" spans="2:24" ht="15.5" x14ac:dyDescent="0.35">
      <c r="B71" s="85">
        <v>40000</v>
      </c>
      <c r="C71" s="71">
        <v>360</v>
      </c>
      <c r="D71" s="72">
        <v>3548</v>
      </c>
      <c r="E71" s="72">
        <v>3711</v>
      </c>
      <c r="F71" s="72">
        <v>3874</v>
      </c>
      <c r="G71" s="72">
        <v>4046</v>
      </c>
      <c r="H71" s="72">
        <v>4225</v>
      </c>
      <c r="I71" s="72">
        <v>4405</v>
      </c>
      <c r="J71" s="72">
        <v>4588</v>
      </c>
      <c r="K71" s="72">
        <v>4794</v>
      </c>
      <c r="L71" s="73">
        <v>5000</v>
      </c>
      <c r="N71" s="85">
        <v>40000</v>
      </c>
      <c r="O71" s="71">
        <v>360</v>
      </c>
      <c r="P71" s="72">
        <v>4451</v>
      </c>
      <c r="Q71" s="72">
        <v>4631</v>
      </c>
      <c r="R71" s="72">
        <v>4840</v>
      </c>
      <c r="S71" s="72">
        <v>5043</v>
      </c>
      <c r="T71" s="72">
        <v>5248</v>
      </c>
      <c r="U71" s="72">
        <v>5484</v>
      </c>
      <c r="V71" s="72">
        <v>5684</v>
      </c>
      <c r="W71" s="72">
        <v>5903</v>
      </c>
      <c r="X71" s="73">
        <v>8124</v>
      </c>
    </row>
    <row r="72" spans="2:24" ht="15.5" x14ac:dyDescent="0.35">
      <c r="B72" s="86">
        <v>40000</v>
      </c>
      <c r="C72" s="74">
        <v>400</v>
      </c>
      <c r="D72" s="75">
        <v>3397</v>
      </c>
      <c r="E72" s="75">
        <v>3807</v>
      </c>
      <c r="F72" s="75">
        <v>3821</v>
      </c>
      <c r="G72" s="75">
        <v>4038</v>
      </c>
      <c r="H72" s="75">
        <v>4286</v>
      </c>
      <c r="I72" s="75">
        <v>4497</v>
      </c>
      <c r="J72" s="75">
        <v>6737</v>
      </c>
      <c r="K72" s="75">
        <v>4998</v>
      </c>
      <c r="L72" s="76">
        <v>5258</v>
      </c>
      <c r="N72" s="86">
        <v>40000</v>
      </c>
      <c r="O72" s="74">
        <v>400</v>
      </c>
      <c r="P72" s="75">
        <v>3921</v>
      </c>
      <c r="Q72" s="75">
        <v>4143</v>
      </c>
      <c r="R72" s="75">
        <v>4375</v>
      </c>
      <c r="S72" s="75">
        <v>4607</v>
      </c>
      <c r="T72" s="75">
        <v>4864</v>
      </c>
      <c r="U72" s="75">
        <v>5125</v>
      </c>
      <c r="V72" s="75">
        <v>5392</v>
      </c>
      <c r="W72" s="75">
        <v>5675</v>
      </c>
      <c r="X72" s="76">
        <v>5958</v>
      </c>
    </row>
    <row r="73" spans="2:24" ht="15.5" x14ac:dyDescent="0.35">
      <c r="B73" s="86">
        <v>40000</v>
      </c>
      <c r="C73" s="74">
        <v>440</v>
      </c>
      <c r="D73" s="75">
        <v>3477</v>
      </c>
      <c r="E73" s="75">
        <v>3751</v>
      </c>
      <c r="F73" s="75">
        <v>4030</v>
      </c>
      <c r="G73" s="75">
        <v>4317</v>
      </c>
      <c r="H73" s="75">
        <v>4608</v>
      </c>
      <c r="I73" s="75">
        <v>4919</v>
      </c>
      <c r="J73" s="75">
        <v>5242</v>
      </c>
      <c r="K73" s="75">
        <v>5581</v>
      </c>
      <c r="L73" s="76">
        <v>5933</v>
      </c>
      <c r="N73" s="86">
        <v>40000</v>
      </c>
      <c r="O73" s="74">
        <v>440</v>
      </c>
      <c r="P73" s="75">
        <v>3810</v>
      </c>
      <c r="Q73" s="75">
        <v>4093</v>
      </c>
      <c r="R73" s="75">
        <v>4387</v>
      </c>
      <c r="S73" s="75">
        <v>4683</v>
      </c>
      <c r="T73" s="75">
        <v>5007</v>
      </c>
      <c r="U73" s="75">
        <v>5338</v>
      </c>
      <c r="V73" s="75">
        <v>5688</v>
      </c>
      <c r="W73" s="75">
        <v>6045</v>
      </c>
      <c r="X73" s="76">
        <v>6424</v>
      </c>
    </row>
    <row r="74" spans="2:24" ht="15.5" x14ac:dyDescent="0.35">
      <c r="B74" s="86">
        <v>40000</v>
      </c>
      <c r="C74" s="74">
        <v>480</v>
      </c>
      <c r="D74" s="75">
        <v>3733</v>
      </c>
      <c r="E74" s="75">
        <v>4087</v>
      </c>
      <c r="F74" s="75">
        <v>4450</v>
      </c>
      <c r="G74" s="75">
        <v>4821</v>
      </c>
      <c r="H74" s="75">
        <v>5217</v>
      </c>
      <c r="I74" s="75">
        <v>5627</v>
      </c>
      <c r="J74" s="75">
        <v>6062</v>
      </c>
      <c r="K74" s="75">
        <v>6528</v>
      </c>
      <c r="L74" s="76">
        <v>7008</v>
      </c>
      <c r="N74" s="86">
        <v>40000</v>
      </c>
      <c r="O74" s="74">
        <v>480</v>
      </c>
      <c r="P74" s="75">
        <v>4005</v>
      </c>
      <c r="Q74" s="75">
        <v>4370</v>
      </c>
      <c r="R74" s="75">
        <v>4747</v>
      </c>
      <c r="S74" s="75">
        <v>5143</v>
      </c>
      <c r="T74" s="75">
        <v>5551</v>
      </c>
      <c r="U74" s="75">
        <v>5992</v>
      </c>
      <c r="V74" s="75">
        <v>8457</v>
      </c>
      <c r="W74" s="75">
        <v>6940</v>
      </c>
      <c r="X74" s="76">
        <v>7436</v>
      </c>
    </row>
    <row r="75" spans="2:24" ht="15.5" x14ac:dyDescent="0.35">
      <c r="B75" s="86">
        <v>40000</v>
      </c>
      <c r="C75" s="74">
        <v>520</v>
      </c>
      <c r="D75" s="75">
        <v>4195</v>
      </c>
      <c r="E75" s="75">
        <v>4897</v>
      </c>
      <c r="F75" s="75">
        <v>5217</v>
      </c>
      <c r="G75" s="75">
        <v>5755</v>
      </c>
      <c r="H75" s="75">
        <v>6343</v>
      </c>
      <c r="I75" s="75">
        <v>6987</v>
      </c>
      <c r="J75" s="75">
        <v>7678</v>
      </c>
      <c r="K75" s="75">
        <v>0</v>
      </c>
      <c r="L75" s="76">
        <v>0</v>
      </c>
      <c r="N75" s="86">
        <v>40000</v>
      </c>
      <c r="O75" s="74">
        <v>520</v>
      </c>
      <c r="P75" s="75">
        <v>4472</v>
      </c>
      <c r="Q75" s="75">
        <v>4933</v>
      </c>
      <c r="R75" s="75">
        <v>5450</v>
      </c>
      <c r="S75" s="75">
        <v>6007</v>
      </c>
      <c r="T75" s="75">
        <v>6612</v>
      </c>
      <c r="U75" s="75">
        <v>7284</v>
      </c>
      <c r="V75" s="75">
        <v>7940</v>
      </c>
      <c r="W75" s="75">
        <v>0</v>
      </c>
      <c r="X75" s="76">
        <v>0</v>
      </c>
    </row>
    <row r="76" spans="2:24" ht="15.5" x14ac:dyDescent="0.35">
      <c r="B76" s="86">
        <v>40000</v>
      </c>
      <c r="C76" s="74">
        <v>560</v>
      </c>
      <c r="D76" s="75">
        <v>5701</v>
      </c>
      <c r="E76" s="75">
        <v>6477</v>
      </c>
      <c r="F76" s="75">
        <v>7406</v>
      </c>
      <c r="G76" s="75">
        <v>0</v>
      </c>
      <c r="H76" s="75">
        <v>0</v>
      </c>
      <c r="I76" s="75">
        <v>0</v>
      </c>
      <c r="J76" s="75">
        <v>0</v>
      </c>
      <c r="K76" s="75">
        <v>0</v>
      </c>
      <c r="L76" s="76">
        <v>0</v>
      </c>
      <c r="N76" s="86">
        <v>40000</v>
      </c>
      <c r="O76" s="74">
        <v>560</v>
      </c>
      <c r="P76" s="75">
        <v>6074</v>
      </c>
      <c r="Q76" s="75">
        <v>6892</v>
      </c>
      <c r="R76" s="75">
        <v>7903</v>
      </c>
      <c r="S76" s="75">
        <v>0</v>
      </c>
      <c r="T76" s="75">
        <v>0</v>
      </c>
      <c r="U76" s="75">
        <v>0</v>
      </c>
      <c r="V76" s="75">
        <v>0</v>
      </c>
      <c r="W76" s="75">
        <v>0</v>
      </c>
      <c r="X76" s="76">
        <v>0</v>
      </c>
    </row>
    <row r="77" spans="2:24" ht="16" thickBot="1" x14ac:dyDescent="0.4">
      <c r="B77" s="87">
        <v>40000</v>
      </c>
      <c r="C77" s="79">
        <v>600</v>
      </c>
      <c r="D77" s="80">
        <v>8687</v>
      </c>
      <c r="E77" s="80">
        <v>9785</v>
      </c>
      <c r="F77" s="80">
        <v>0</v>
      </c>
      <c r="G77" s="80">
        <v>0</v>
      </c>
      <c r="H77" s="80">
        <v>0</v>
      </c>
      <c r="I77" s="80">
        <v>0</v>
      </c>
      <c r="J77" s="80">
        <v>0</v>
      </c>
      <c r="K77" s="80">
        <v>0</v>
      </c>
      <c r="L77" s="81">
        <v>0</v>
      </c>
      <c r="N77" s="87">
        <v>40000</v>
      </c>
      <c r="O77" s="79">
        <v>600</v>
      </c>
      <c r="P77" s="80">
        <v>9138</v>
      </c>
      <c r="Q77" s="80">
        <v>0</v>
      </c>
      <c r="R77" s="80">
        <v>0</v>
      </c>
      <c r="S77" s="80">
        <v>0</v>
      </c>
      <c r="T77" s="80">
        <v>0</v>
      </c>
      <c r="U77" s="80">
        <v>0</v>
      </c>
      <c r="V77" s="80">
        <v>0</v>
      </c>
      <c r="W77" s="80">
        <v>0</v>
      </c>
      <c r="X77" s="81">
        <v>0</v>
      </c>
    </row>
    <row r="78" spans="2:24" ht="15.5" x14ac:dyDescent="0.35">
      <c r="B78" s="88">
        <v>45000</v>
      </c>
      <c r="C78" s="82">
        <v>360</v>
      </c>
      <c r="D78" s="83">
        <v>4805</v>
      </c>
      <c r="E78" s="83">
        <v>4980</v>
      </c>
      <c r="F78" s="83">
        <v>5156</v>
      </c>
      <c r="G78" s="83">
        <v>5333</v>
      </c>
      <c r="H78" s="83">
        <v>5509</v>
      </c>
      <c r="I78" s="83">
        <v>5665</v>
      </c>
      <c r="J78" s="83">
        <v>5861</v>
      </c>
      <c r="K78" s="83">
        <v>6037</v>
      </c>
      <c r="L78" s="84">
        <v>6214</v>
      </c>
      <c r="N78" s="88">
        <v>45000</v>
      </c>
      <c r="O78" s="82">
        <v>360</v>
      </c>
      <c r="P78" s="83">
        <v>6966</v>
      </c>
      <c r="Q78" s="83">
        <v>7139</v>
      </c>
      <c r="R78" s="83">
        <v>7313</v>
      </c>
      <c r="S78" s="83">
        <v>7486</v>
      </c>
      <c r="T78" s="83">
        <v>7659</v>
      </c>
      <c r="U78" s="83">
        <v>7832</v>
      </c>
      <c r="V78" s="83">
        <v>0</v>
      </c>
      <c r="W78" s="83">
        <v>0</v>
      </c>
      <c r="X78" s="84">
        <v>0</v>
      </c>
    </row>
    <row r="79" spans="2:24" ht="15.5" x14ac:dyDescent="0.35">
      <c r="B79" s="86">
        <v>45000</v>
      </c>
      <c r="C79" s="74">
        <v>400</v>
      </c>
      <c r="D79" s="75">
        <v>3685</v>
      </c>
      <c r="E79" s="75">
        <v>3885</v>
      </c>
      <c r="F79" s="75">
        <v>4092</v>
      </c>
      <c r="G79" s="75">
        <v>4301</v>
      </c>
      <c r="H79" s="75">
        <v>4529</v>
      </c>
      <c r="I79" s="75">
        <v>4757</v>
      </c>
      <c r="J79" s="75">
        <v>4990</v>
      </c>
      <c r="K79" s="75">
        <v>5229</v>
      </c>
      <c r="L79" s="76">
        <v>5471</v>
      </c>
      <c r="N79" s="86">
        <v>45000</v>
      </c>
      <c r="O79" s="74">
        <v>400</v>
      </c>
      <c r="P79" s="75">
        <v>4892</v>
      </c>
      <c r="Q79" s="75">
        <v>5128</v>
      </c>
      <c r="R79" s="75">
        <v>5370</v>
      </c>
      <c r="S79" s="75">
        <v>5599</v>
      </c>
      <c r="T79" s="75">
        <v>5834</v>
      </c>
      <c r="U79" s="75">
        <v>6070</v>
      </c>
      <c r="V79" s="75">
        <v>0</v>
      </c>
      <c r="W79" s="75">
        <v>0</v>
      </c>
      <c r="X79" s="76">
        <v>0</v>
      </c>
    </row>
    <row r="80" spans="2:24" ht="15.5" x14ac:dyDescent="0.35">
      <c r="B80" s="86">
        <v>45000</v>
      </c>
      <c r="C80" s="74">
        <v>440</v>
      </c>
      <c r="D80" s="75">
        <v>3420</v>
      </c>
      <c r="E80" s="75">
        <v>3659</v>
      </c>
      <c r="F80" s="75">
        <v>3900</v>
      </c>
      <c r="G80" s="75">
        <v>4168</v>
      </c>
      <c r="H80" s="75">
        <v>4440</v>
      </c>
      <c r="I80" s="75">
        <v>4725</v>
      </c>
      <c r="J80" s="75">
        <v>5022</v>
      </c>
      <c r="K80" s="75">
        <v>5334</v>
      </c>
      <c r="L80" s="76">
        <v>5846</v>
      </c>
      <c r="N80" s="86">
        <v>45000</v>
      </c>
      <c r="O80" s="74">
        <v>440</v>
      </c>
      <c r="P80" s="75">
        <v>4056</v>
      </c>
      <c r="Q80" s="75">
        <v>4321</v>
      </c>
      <c r="R80" s="75">
        <v>4610</v>
      </c>
      <c r="S80" s="75">
        <v>4899</v>
      </c>
      <c r="T80" s="75">
        <v>5215</v>
      </c>
      <c r="U80" s="75">
        <v>5531</v>
      </c>
      <c r="V80" s="75">
        <v>0</v>
      </c>
      <c r="W80" s="75">
        <v>0</v>
      </c>
      <c r="X80" s="76">
        <v>0</v>
      </c>
    </row>
    <row r="81" spans="2:24" ht="15.5" x14ac:dyDescent="0.35">
      <c r="B81" s="86">
        <v>45000</v>
      </c>
      <c r="C81" s="74">
        <v>480</v>
      </c>
      <c r="D81" s="75">
        <v>3481</v>
      </c>
      <c r="E81" s="75">
        <v>3786</v>
      </c>
      <c r="F81" s="75">
        <v>4103</v>
      </c>
      <c r="G81" s="75">
        <v>4428</v>
      </c>
      <c r="H81" s="75">
        <v>4783</v>
      </c>
      <c r="I81" s="75">
        <v>5157</v>
      </c>
      <c r="J81" s="75">
        <v>5548</v>
      </c>
      <c r="K81" s="75">
        <v>5952</v>
      </c>
      <c r="L81" s="76">
        <v>0</v>
      </c>
      <c r="N81" s="86">
        <v>45000</v>
      </c>
      <c r="O81" s="74">
        <v>480</v>
      </c>
      <c r="P81" s="75">
        <v>3886</v>
      </c>
      <c r="Q81" s="75">
        <v>4215</v>
      </c>
      <c r="R81" s="75">
        <v>4559</v>
      </c>
      <c r="S81" s="75">
        <v>4920</v>
      </c>
      <c r="T81" s="75">
        <v>5317</v>
      </c>
      <c r="U81" s="75">
        <v>5722</v>
      </c>
      <c r="V81" s="75">
        <v>0</v>
      </c>
      <c r="W81" s="75">
        <v>0</v>
      </c>
      <c r="X81" s="76">
        <v>0</v>
      </c>
    </row>
    <row r="82" spans="2:24" ht="15.5" x14ac:dyDescent="0.35">
      <c r="B82" s="86">
        <v>45000</v>
      </c>
      <c r="C82" s="74">
        <v>520</v>
      </c>
      <c r="D82" s="75">
        <v>3804</v>
      </c>
      <c r="E82" s="75">
        <v>4214</v>
      </c>
      <c r="F82" s="75">
        <v>4638</v>
      </c>
      <c r="G82" s="75">
        <v>5103</v>
      </c>
      <c r="H82" s="75">
        <v>5606</v>
      </c>
      <c r="I82" s="75">
        <v>6152</v>
      </c>
      <c r="J82" s="75">
        <v>0</v>
      </c>
      <c r="K82" s="75">
        <v>0</v>
      </c>
      <c r="L82" s="76">
        <v>0</v>
      </c>
      <c r="N82" s="86">
        <v>45000</v>
      </c>
      <c r="O82" s="74">
        <v>520</v>
      </c>
      <c r="P82" s="75">
        <v>4169</v>
      </c>
      <c r="Q82" s="75">
        <v>4600</v>
      </c>
      <c r="R82" s="75">
        <v>5074</v>
      </c>
      <c r="S82" s="75">
        <v>5589</v>
      </c>
      <c r="T82" s="75">
        <v>6147</v>
      </c>
      <c r="U82" s="75">
        <v>0</v>
      </c>
      <c r="V82" s="75">
        <v>0</v>
      </c>
      <c r="W82" s="75">
        <v>0</v>
      </c>
      <c r="X82" s="76">
        <v>0</v>
      </c>
    </row>
    <row r="83" spans="2:24" ht="15.5" x14ac:dyDescent="0.35">
      <c r="B83" s="86">
        <v>45000</v>
      </c>
      <c r="C83" s="74">
        <v>560</v>
      </c>
      <c r="D83" s="75">
        <v>5261</v>
      </c>
      <c r="E83" s="75">
        <v>5920</v>
      </c>
      <c r="F83" s="75">
        <v>6795</v>
      </c>
      <c r="G83" s="75">
        <v>0</v>
      </c>
      <c r="H83" s="75">
        <v>0</v>
      </c>
      <c r="I83" s="75">
        <v>0</v>
      </c>
      <c r="J83" s="75">
        <v>0</v>
      </c>
      <c r="K83" s="75">
        <v>0</v>
      </c>
      <c r="L83" s="76">
        <v>0</v>
      </c>
      <c r="N83" s="86">
        <v>45000</v>
      </c>
      <c r="O83" s="74">
        <v>560</v>
      </c>
      <c r="P83" s="75">
        <v>5825</v>
      </c>
      <c r="Q83" s="75">
        <v>6596</v>
      </c>
      <c r="R83" s="75">
        <v>0</v>
      </c>
      <c r="S83" s="75">
        <v>0</v>
      </c>
      <c r="T83" s="75">
        <v>0</v>
      </c>
      <c r="U83" s="75">
        <v>0</v>
      </c>
      <c r="V83" s="75">
        <v>0</v>
      </c>
      <c r="W83" s="75">
        <v>0</v>
      </c>
      <c r="X83" s="76">
        <v>0</v>
      </c>
    </row>
    <row r="84" spans="2:24" ht="16" thickBot="1" x14ac:dyDescent="0.4">
      <c r="B84" s="87">
        <v>45000</v>
      </c>
      <c r="C84" s="79">
        <v>600</v>
      </c>
      <c r="D84" s="80">
        <v>7763</v>
      </c>
      <c r="E84" s="80">
        <v>0</v>
      </c>
      <c r="F84" s="80">
        <v>0</v>
      </c>
      <c r="G84" s="80">
        <v>0</v>
      </c>
      <c r="H84" s="80">
        <v>0</v>
      </c>
      <c r="I84" s="80">
        <v>0</v>
      </c>
      <c r="J84" s="80">
        <v>0</v>
      </c>
      <c r="K84" s="80">
        <v>0</v>
      </c>
      <c r="L84" s="81">
        <v>0</v>
      </c>
      <c r="N84" s="87">
        <v>45000</v>
      </c>
      <c r="O84" s="79">
        <v>600</v>
      </c>
      <c r="P84" s="80">
        <v>0</v>
      </c>
      <c r="Q84" s="80">
        <v>0</v>
      </c>
      <c r="R84" s="80">
        <v>0</v>
      </c>
      <c r="S84" s="80">
        <v>0</v>
      </c>
      <c r="T84" s="80">
        <v>0</v>
      </c>
      <c r="U84" s="80">
        <v>0</v>
      </c>
      <c r="V84" s="80">
        <v>0</v>
      </c>
      <c r="W84" s="80">
        <v>0</v>
      </c>
      <c r="X84" s="81">
        <v>0</v>
      </c>
    </row>
    <row r="86" spans="2:24" ht="15" thickBot="1" x14ac:dyDescent="0.4"/>
    <row r="87" spans="2:24" ht="15.5" x14ac:dyDescent="0.35">
      <c r="B87" s="161" t="s">
        <v>28</v>
      </c>
      <c r="C87" s="162"/>
      <c r="D87" s="162"/>
      <c r="E87" s="162"/>
      <c r="F87" s="162"/>
      <c r="G87" s="162"/>
      <c r="H87" s="162"/>
      <c r="I87" s="162"/>
      <c r="J87" s="162"/>
      <c r="K87" s="162"/>
      <c r="L87" s="163"/>
      <c r="N87" s="161" t="s">
        <v>29</v>
      </c>
      <c r="O87" s="162"/>
      <c r="P87" s="162"/>
      <c r="Q87" s="162"/>
      <c r="R87" s="162"/>
      <c r="S87" s="162"/>
      <c r="T87" s="162"/>
      <c r="U87" s="162"/>
      <c r="V87" s="162"/>
      <c r="W87" s="162"/>
      <c r="X87" s="163"/>
    </row>
    <row r="88" spans="2:24" ht="15.5" x14ac:dyDescent="0.35">
      <c r="B88" s="156" t="s">
        <v>144</v>
      </c>
      <c r="C88" s="151" t="s">
        <v>23</v>
      </c>
      <c r="D88" s="153" t="s">
        <v>24</v>
      </c>
      <c r="E88" s="154"/>
      <c r="F88" s="154"/>
      <c r="G88" s="154"/>
      <c r="H88" s="154"/>
      <c r="I88" s="154"/>
      <c r="J88" s="154"/>
      <c r="K88" s="154"/>
      <c r="L88" s="155"/>
      <c r="N88" s="156" t="s">
        <v>144</v>
      </c>
      <c r="O88" s="151" t="s">
        <v>23</v>
      </c>
      <c r="P88" s="153" t="s">
        <v>24</v>
      </c>
      <c r="Q88" s="154"/>
      <c r="R88" s="154"/>
      <c r="S88" s="154"/>
      <c r="T88" s="154"/>
      <c r="U88" s="154"/>
      <c r="V88" s="154"/>
      <c r="W88" s="154"/>
      <c r="X88" s="155"/>
    </row>
    <row r="89" spans="2:24" ht="16" thickBot="1" x14ac:dyDescent="0.4">
      <c r="B89" s="157"/>
      <c r="C89" s="152"/>
      <c r="D89" s="58">
        <v>0</v>
      </c>
      <c r="E89" s="59">
        <v>20</v>
      </c>
      <c r="F89" s="59">
        <v>40</v>
      </c>
      <c r="G89" s="59">
        <v>60</v>
      </c>
      <c r="H89" s="59">
        <v>80</v>
      </c>
      <c r="I89" s="59">
        <v>100</v>
      </c>
      <c r="J89" s="59">
        <v>120</v>
      </c>
      <c r="K89" s="59">
        <v>140</v>
      </c>
      <c r="L89" s="60">
        <v>160</v>
      </c>
      <c r="N89" s="157"/>
      <c r="O89" s="152"/>
      <c r="P89" s="58">
        <v>0</v>
      </c>
      <c r="Q89" s="59">
        <v>20</v>
      </c>
      <c r="R89" s="59">
        <v>40</v>
      </c>
      <c r="S89" s="59">
        <v>60</v>
      </c>
      <c r="T89" s="59">
        <v>80</v>
      </c>
      <c r="U89" s="59">
        <v>100</v>
      </c>
      <c r="V89" s="59">
        <v>120</v>
      </c>
      <c r="W89" s="59">
        <v>140</v>
      </c>
      <c r="X89" s="60">
        <v>160</v>
      </c>
    </row>
    <row r="90" spans="2:24" ht="15.5" x14ac:dyDescent="0.35">
      <c r="B90" s="85">
        <v>0</v>
      </c>
      <c r="C90" s="61">
        <v>360</v>
      </c>
      <c r="D90" s="62">
        <v>7840</v>
      </c>
      <c r="E90" s="62">
        <v>8468</v>
      </c>
      <c r="F90" s="62">
        <v>9072</v>
      </c>
      <c r="G90" s="62">
        <v>9728</v>
      </c>
      <c r="H90" s="62">
        <v>10380</v>
      </c>
      <c r="I90" s="62">
        <v>11034</v>
      </c>
      <c r="J90" s="62">
        <v>11686</v>
      </c>
      <c r="K90" s="62">
        <v>12374</v>
      </c>
      <c r="L90" s="63">
        <v>13078</v>
      </c>
      <c r="N90" s="85">
        <v>0</v>
      </c>
      <c r="O90" s="61">
        <v>360</v>
      </c>
      <c r="P90" s="62">
        <v>7980</v>
      </c>
      <c r="Q90" s="62">
        <v>8572</v>
      </c>
      <c r="R90" s="62">
        <v>9191</v>
      </c>
      <c r="S90" s="62">
        <v>9841</v>
      </c>
      <c r="T90" s="62">
        <v>10491</v>
      </c>
      <c r="U90" s="62">
        <v>11141</v>
      </c>
      <c r="V90" s="62">
        <v>11791</v>
      </c>
      <c r="W90" s="62">
        <v>12480</v>
      </c>
      <c r="X90" s="63">
        <v>13181</v>
      </c>
    </row>
    <row r="91" spans="2:24" ht="15.5" x14ac:dyDescent="0.35">
      <c r="B91" s="86">
        <v>0</v>
      </c>
      <c r="C91" s="64">
        <v>400</v>
      </c>
      <c r="D91" s="65">
        <v>8087</v>
      </c>
      <c r="E91" s="65">
        <v>9188</v>
      </c>
      <c r="F91" s="65">
        <v>10701</v>
      </c>
      <c r="G91" s="65">
        <v>11535</v>
      </c>
      <c r="H91" s="65">
        <v>12368</v>
      </c>
      <c r="I91" s="65">
        <v>13259</v>
      </c>
      <c r="J91" s="65">
        <v>14153</v>
      </c>
      <c r="K91" s="65">
        <v>15047</v>
      </c>
      <c r="L91" s="66">
        <v>15888</v>
      </c>
      <c r="N91" s="86">
        <v>0</v>
      </c>
      <c r="O91" s="64">
        <v>400</v>
      </c>
      <c r="P91" s="65">
        <v>9148</v>
      </c>
      <c r="Q91" s="65">
        <v>9950</v>
      </c>
      <c r="R91" s="65">
        <v>10779</v>
      </c>
      <c r="S91" s="65">
        <v>11609</v>
      </c>
      <c r="T91" s="65">
        <v>12440</v>
      </c>
      <c r="U91" s="65">
        <v>13330</v>
      </c>
      <c r="V91" s="65">
        <v>14220</v>
      </c>
      <c r="W91" s="65">
        <v>15110</v>
      </c>
      <c r="X91" s="66">
        <v>16030</v>
      </c>
    </row>
    <row r="92" spans="2:24" ht="15.5" x14ac:dyDescent="0.35">
      <c r="B92" s="86">
        <v>0</v>
      </c>
      <c r="C92" s="64">
        <v>440</v>
      </c>
      <c r="D92" s="65">
        <v>10803</v>
      </c>
      <c r="E92" s="65">
        <v>11850</v>
      </c>
      <c r="F92" s="65">
        <v>12891</v>
      </c>
      <c r="G92" s="65">
        <v>13600</v>
      </c>
      <c r="H92" s="65">
        <v>14923</v>
      </c>
      <c r="I92" s="65">
        <v>16047</v>
      </c>
      <c r="J92" s="65">
        <v>17244</v>
      </c>
      <c r="K92" s="65">
        <v>18444</v>
      </c>
      <c r="L92" s="66">
        <v>19882</v>
      </c>
      <c r="N92" s="86">
        <v>0</v>
      </c>
      <c r="O92" s="64">
        <v>440</v>
      </c>
      <c r="P92" s="65">
        <v>10882</v>
      </c>
      <c r="Q92" s="65">
        <v>11705</v>
      </c>
      <c r="R92" s="65">
        <v>12748</v>
      </c>
      <c r="S92" s="65">
        <v>13849</v>
      </c>
      <c r="T92" s="65">
        <v>14969</v>
      </c>
      <c r="U92" s="65">
        <v>16088</v>
      </c>
      <c r="V92" s="65">
        <v>17283</v>
      </c>
      <c r="W92" s="65">
        <v>18479</v>
      </c>
      <c r="X92" s="66">
        <v>19694</v>
      </c>
    </row>
    <row r="93" spans="2:24" ht="15.5" x14ac:dyDescent="0.35">
      <c r="B93" s="86">
        <v>0</v>
      </c>
      <c r="C93" s="64">
        <v>480</v>
      </c>
      <c r="D93" s="65">
        <v>12310</v>
      </c>
      <c r="E93" s="65">
        <v>13820</v>
      </c>
      <c r="F93" s="65">
        <v>15022</v>
      </c>
      <c r="G93" s="65">
        <v>16424</v>
      </c>
      <c r="H93" s="65">
        <v>17908</v>
      </c>
      <c r="I93" s="65">
        <v>19407</v>
      </c>
      <c r="J93" s="65">
        <v>20984</v>
      </c>
      <c r="K93" s="65">
        <v>22114</v>
      </c>
      <c r="L93" s="66">
        <v>24279</v>
      </c>
      <c r="N93" s="86">
        <v>0</v>
      </c>
      <c r="O93" s="64">
        <v>480</v>
      </c>
      <c r="P93" s="65">
        <v>12352</v>
      </c>
      <c r="Q93" s="65">
        <v>13680</v>
      </c>
      <c r="R93" s="65">
        <v>15057</v>
      </c>
      <c r="S93" s="65">
        <v>16454</v>
      </c>
      <c r="T93" s="65">
        <v>17934</v>
      </c>
      <c r="U93" s="65">
        <v>19429</v>
      </c>
      <c r="V93" s="65">
        <v>21003</v>
      </c>
      <c r="W93" s="65">
        <v>22627</v>
      </c>
      <c r="X93" s="66">
        <v>24287</v>
      </c>
    </row>
    <row r="94" spans="2:24" ht="15.5" x14ac:dyDescent="0.35">
      <c r="B94" s="86">
        <v>0</v>
      </c>
      <c r="C94" s="64">
        <v>520</v>
      </c>
      <c r="D94" s="65">
        <v>14183</v>
      </c>
      <c r="E94" s="65">
        <v>15899</v>
      </c>
      <c r="F94" s="65">
        <v>17874</v>
      </c>
      <c r="G94" s="65">
        <v>19548</v>
      </c>
      <c r="H94" s="65">
        <v>21493</v>
      </c>
      <c r="I94" s="65">
        <v>23535</v>
      </c>
      <c r="J94" s="65">
        <v>25831</v>
      </c>
      <c r="K94" s="65">
        <v>27773</v>
      </c>
      <c r="L94" s="66">
        <v>29908</v>
      </c>
      <c r="N94" s="86">
        <v>0</v>
      </c>
      <c r="O94" s="64">
        <v>520</v>
      </c>
      <c r="P94" s="65">
        <v>14185</v>
      </c>
      <c r="Q94" s="65">
        <v>15928</v>
      </c>
      <c r="R94" s="65">
        <v>17898</v>
      </c>
      <c r="S94" s="65">
        <v>19565</v>
      </c>
      <c r="T94" s="65">
        <v>21508</v>
      </c>
      <c r="U94" s="65">
        <v>23544</v>
      </c>
      <c r="V94" s="65">
        <v>25841</v>
      </c>
      <c r="W94" s="65">
        <v>27771</v>
      </c>
      <c r="X94" s="66">
        <v>29900</v>
      </c>
    </row>
    <row r="95" spans="2:24" ht="15.5" x14ac:dyDescent="0.35">
      <c r="B95" s="86">
        <v>0</v>
      </c>
      <c r="C95" s="64">
        <v>560</v>
      </c>
      <c r="D95" s="65">
        <v>15497</v>
      </c>
      <c r="E95" s="65">
        <v>18742</v>
      </c>
      <c r="F95" s="65">
        <v>21094</v>
      </c>
      <c r="G95" s="65">
        <v>23654</v>
      </c>
      <c r="H95" s="65">
        <v>26280</v>
      </c>
      <c r="I95" s="65">
        <v>28958</v>
      </c>
      <c r="J95" s="65">
        <v>31832</v>
      </c>
      <c r="K95" s="65">
        <v>0</v>
      </c>
      <c r="L95" s="66">
        <v>0</v>
      </c>
      <c r="N95" s="86">
        <v>0</v>
      </c>
      <c r="O95" s="64">
        <v>560</v>
      </c>
      <c r="P95" s="65">
        <v>16504</v>
      </c>
      <c r="Q95" s="65">
        <v>18743</v>
      </c>
      <c r="R95" s="65">
        <v>21089</v>
      </c>
      <c r="S95" s="65">
        <v>23643</v>
      </c>
      <c r="T95" s="65">
        <v>26261</v>
      </c>
      <c r="U95" s="65">
        <v>28930</v>
      </c>
      <c r="V95" s="65">
        <v>31599</v>
      </c>
      <c r="W95" s="65">
        <v>0</v>
      </c>
      <c r="X95" s="66">
        <v>0</v>
      </c>
    </row>
    <row r="96" spans="2:24" ht="15.5" x14ac:dyDescent="0.35">
      <c r="B96" s="86">
        <v>0</v>
      </c>
      <c r="C96" s="64">
        <v>600</v>
      </c>
      <c r="D96" s="65">
        <v>19829</v>
      </c>
      <c r="E96" s="65">
        <v>23017</v>
      </c>
      <c r="F96" s="65">
        <v>26447</v>
      </c>
      <c r="G96" s="65">
        <v>29961</v>
      </c>
      <c r="H96" s="65">
        <v>33474</v>
      </c>
      <c r="I96" s="65">
        <v>0</v>
      </c>
      <c r="J96" s="65">
        <v>0</v>
      </c>
      <c r="K96" s="65">
        <v>0</v>
      </c>
      <c r="L96" s="66">
        <v>0</v>
      </c>
      <c r="N96" s="86">
        <v>0</v>
      </c>
      <c r="O96" s="64">
        <v>600</v>
      </c>
      <c r="P96" s="65">
        <v>19813</v>
      </c>
      <c r="Q96" s="65">
        <v>22992</v>
      </c>
      <c r="R96" s="65">
        <v>26414</v>
      </c>
      <c r="S96" s="65">
        <v>29920</v>
      </c>
      <c r="T96" s="65">
        <v>33427</v>
      </c>
      <c r="U96" s="65">
        <v>0</v>
      </c>
      <c r="V96" s="65">
        <v>0</v>
      </c>
      <c r="W96" s="65">
        <v>0</v>
      </c>
      <c r="X96" s="66">
        <v>0</v>
      </c>
    </row>
    <row r="97" spans="2:24" ht="15.5" x14ac:dyDescent="0.35">
      <c r="B97" s="86">
        <v>0</v>
      </c>
      <c r="C97" s="67" t="s">
        <v>140</v>
      </c>
      <c r="D97" s="65">
        <v>32930</v>
      </c>
      <c r="E97" s="65">
        <v>33266</v>
      </c>
      <c r="F97" s="65">
        <v>33676</v>
      </c>
      <c r="G97" s="65">
        <v>33748</v>
      </c>
      <c r="H97" s="65">
        <v>33777</v>
      </c>
      <c r="I97" s="65">
        <v>33578</v>
      </c>
      <c r="J97" s="65">
        <v>33191</v>
      </c>
      <c r="K97" s="65">
        <v>32797</v>
      </c>
      <c r="L97" s="66">
        <v>32432</v>
      </c>
      <c r="N97" s="86">
        <v>0</v>
      </c>
      <c r="O97" s="67" t="s">
        <v>140</v>
      </c>
      <c r="P97" s="65">
        <v>32927</v>
      </c>
      <c r="Q97" s="65">
        <v>33281</v>
      </c>
      <c r="R97" s="65">
        <v>33670</v>
      </c>
      <c r="S97" s="65">
        <v>33748</v>
      </c>
      <c r="T97" s="65">
        <v>33777</v>
      </c>
      <c r="U97" s="65">
        <v>33582</v>
      </c>
      <c r="V97" s="65">
        <v>33198</v>
      </c>
      <c r="W97" s="65">
        <v>32801</v>
      </c>
      <c r="X97" s="66">
        <v>32433</v>
      </c>
    </row>
    <row r="98" spans="2:24" ht="16" thickBot="1" x14ac:dyDescent="0.4">
      <c r="B98" s="87">
        <v>0</v>
      </c>
      <c r="C98" s="68" t="s">
        <v>141</v>
      </c>
      <c r="D98" s="69">
        <v>659.8</v>
      </c>
      <c r="E98" s="69">
        <v>646.29999999999995</v>
      </c>
      <c r="F98" s="69">
        <v>629.79999999999995</v>
      </c>
      <c r="G98" s="69">
        <v>613.9</v>
      </c>
      <c r="H98" s="69">
        <v>601.1</v>
      </c>
      <c r="I98" s="69">
        <v>585.79999999999995</v>
      </c>
      <c r="J98" s="69">
        <v>568.79999999999995</v>
      </c>
      <c r="K98" s="69">
        <v>551.20000000000005</v>
      </c>
      <c r="L98" s="70">
        <v>535</v>
      </c>
      <c r="N98" s="87">
        <v>0</v>
      </c>
      <c r="O98" s="68" t="s">
        <v>141</v>
      </c>
      <c r="P98" s="69">
        <v>659.9</v>
      </c>
      <c r="Q98" s="69">
        <v>646.5</v>
      </c>
      <c r="R98" s="69">
        <v>630.1</v>
      </c>
      <c r="S98" s="69">
        <v>614.1</v>
      </c>
      <c r="T98" s="69">
        <v>601.1</v>
      </c>
      <c r="U98" s="69">
        <v>585.9</v>
      </c>
      <c r="V98" s="69">
        <v>588.9</v>
      </c>
      <c r="W98" s="69">
        <v>551.29999999999995</v>
      </c>
      <c r="X98" s="70">
        <v>535</v>
      </c>
    </row>
    <row r="99" spans="2:24" ht="15.5" x14ac:dyDescent="0.35">
      <c r="B99" s="85">
        <v>5000</v>
      </c>
      <c r="C99" s="61">
        <v>360</v>
      </c>
      <c r="D99" s="62">
        <v>6852</v>
      </c>
      <c r="E99" s="62">
        <v>7373</v>
      </c>
      <c r="F99" s="62">
        <v>7909</v>
      </c>
      <c r="G99" s="62">
        <v>8453</v>
      </c>
      <c r="H99" s="62">
        <v>8998</v>
      </c>
      <c r="I99" s="62">
        <v>9543</v>
      </c>
      <c r="J99" s="62">
        <v>10105</v>
      </c>
      <c r="K99" s="62">
        <v>10698</v>
      </c>
      <c r="L99" s="63">
        <v>11291</v>
      </c>
      <c r="N99" s="85">
        <v>5000</v>
      </c>
      <c r="O99" s="61">
        <v>360</v>
      </c>
      <c r="P99" s="62">
        <v>7000</v>
      </c>
      <c r="Q99" s="62">
        <v>7517</v>
      </c>
      <c r="R99" s="62">
        <v>8055</v>
      </c>
      <c r="S99" s="62">
        <v>8598</v>
      </c>
      <c r="T99" s="62">
        <v>9138</v>
      </c>
      <c r="U99" s="62">
        <v>9677</v>
      </c>
      <c r="V99" s="62">
        <v>10247</v>
      </c>
      <c r="W99" s="62">
        <v>10836</v>
      </c>
      <c r="X99" s="63">
        <v>11425</v>
      </c>
    </row>
    <row r="100" spans="2:24" ht="15.5" x14ac:dyDescent="0.35">
      <c r="B100" s="86">
        <v>5000</v>
      </c>
      <c r="C100" s="64">
        <v>400</v>
      </c>
      <c r="D100" s="65">
        <v>7869</v>
      </c>
      <c r="E100" s="65">
        <v>8562</v>
      </c>
      <c r="F100" s="65">
        <v>9258</v>
      </c>
      <c r="G100" s="65">
        <v>9955</v>
      </c>
      <c r="H100" s="65">
        <v>10682</v>
      </c>
      <c r="I100" s="65">
        <v>11439</v>
      </c>
      <c r="J100" s="65">
        <v>12198</v>
      </c>
      <c r="K100" s="65">
        <v>12959</v>
      </c>
      <c r="L100" s="66">
        <v>13762</v>
      </c>
      <c r="N100" s="86">
        <v>5000</v>
      </c>
      <c r="O100" s="64">
        <v>400</v>
      </c>
      <c r="P100" s="65">
        <v>7978</v>
      </c>
      <c r="Q100" s="65">
        <v>8888</v>
      </c>
      <c r="R100" s="65">
        <v>9381</v>
      </c>
      <c r="S100" s="65">
        <v>10054</v>
      </c>
      <c r="T100" s="65">
        <v>10785</v>
      </c>
      <c r="U100" s="65">
        <v>11538</v>
      </c>
      <c r="V100" s="65">
        <v>12291</v>
      </c>
      <c r="W100" s="65">
        <v>13055</v>
      </c>
      <c r="X100" s="66">
        <v>13863</v>
      </c>
    </row>
    <row r="101" spans="2:24" ht="15.5" x14ac:dyDescent="0.35">
      <c r="B101" s="86">
        <v>5000</v>
      </c>
      <c r="C101" s="64">
        <v>440</v>
      </c>
      <c r="D101" s="65">
        <v>9128</v>
      </c>
      <c r="E101" s="65">
        <v>10015</v>
      </c>
      <c r="F101" s="65">
        <v>10912</v>
      </c>
      <c r="G101" s="65">
        <v>11862</v>
      </c>
      <c r="H101" s="65">
        <v>12812</v>
      </c>
      <c r="I101" s="65">
        <v>13791</v>
      </c>
      <c r="J101" s="65">
        <v>14801</v>
      </c>
      <c r="K101" s="65">
        <v>15811</v>
      </c>
      <c r="L101" s="66">
        <v>16853</v>
      </c>
      <c r="N101" s="86">
        <v>5000</v>
      </c>
      <c r="O101" s="64">
        <v>440</v>
      </c>
      <c r="P101" s="65">
        <v>9213</v>
      </c>
      <c r="Q101" s="65">
        <v>10098</v>
      </c>
      <c r="R101" s="65">
        <v>10994</v>
      </c>
      <c r="S101" s="65">
        <v>11940</v>
      </c>
      <c r="T101" s="65">
        <v>12888</v>
      </c>
      <c r="U101" s="65">
        <v>13884</v>
      </c>
      <c r="V101" s="65">
        <v>14889</v>
      </c>
      <c r="W101" s="65">
        <v>15875</v>
      </c>
      <c r="X101" s="66">
        <v>16914</v>
      </c>
    </row>
    <row r="102" spans="2:24" ht="15.5" x14ac:dyDescent="0.35">
      <c r="B102" s="86">
        <v>5000</v>
      </c>
      <c r="C102" s="64">
        <v>480</v>
      </c>
      <c r="D102" s="65">
        <v>10541</v>
      </c>
      <c r="E102" s="65">
        <v>11893</v>
      </c>
      <c r="F102" s="65">
        <v>12884</v>
      </c>
      <c r="G102" s="65">
        <v>14095</v>
      </c>
      <c r="H102" s="65">
        <v>15383</v>
      </c>
      <c r="I102" s="65">
        <v>16839</v>
      </c>
      <c r="J102" s="65">
        <v>17988</v>
      </c>
      <c r="K102" s="65">
        <v>19297</v>
      </c>
      <c r="L102" s="66">
        <v>20807</v>
      </c>
      <c r="N102" s="86">
        <v>5000</v>
      </c>
      <c r="O102" s="64">
        <v>480</v>
      </c>
      <c r="P102" s="65">
        <v>10599</v>
      </c>
      <c r="Q102" s="65">
        <v>11750</v>
      </c>
      <c r="R102" s="65">
        <v>12937</v>
      </c>
      <c r="S102" s="65">
        <v>14148</v>
      </c>
      <c r="T102" s="65">
        <v>15409</v>
      </c>
      <c r="U102" s="65">
        <v>16882</v>
      </c>
      <c r="V102" s="65">
        <v>16008</v>
      </c>
      <c r="W102" s="65">
        <v>19330</v>
      </c>
      <c r="X102" s="66">
        <v>20839</v>
      </c>
    </row>
    <row r="103" spans="2:24" ht="15.5" x14ac:dyDescent="0.35">
      <c r="B103" s="86">
        <v>5000</v>
      </c>
      <c r="C103" s="64">
        <v>520</v>
      </c>
      <c r="D103" s="65">
        <v>12209</v>
      </c>
      <c r="E103" s="65">
        <v>13891</v>
      </c>
      <c r="F103" s="65">
        <v>15238</v>
      </c>
      <c r="G103" s="65">
        <v>16818</v>
      </c>
      <c r="H103" s="65">
        <v>18479</v>
      </c>
      <c r="I103" s="65">
        <v>20187</v>
      </c>
      <c r="J103" s="65">
        <v>22059</v>
      </c>
      <c r="K103" s="65">
        <v>23939</v>
      </c>
      <c r="L103" s="66">
        <v>25826</v>
      </c>
      <c r="N103" s="86">
        <v>5000</v>
      </c>
      <c r="O103" s="64">
        <v>520</v>
      </c>
      <c r="P103" s="65">
        <v>12249</v>
      </c>
      <c r="Q103" s="65">
        <v>13726</v>
      </c>
      <c r="R103" s="65">
        <v>15288</v>
      </c>
      <c r="S103" s="65">
        <v>16844</v>
      </c>
      <c r="T103" s="65">
        <v>18501</v>
      </c>
      <c r="U103" s="65">
        <v>20208</v>
      </c>
      <c r="V103" s="65">
        <v>22071</v>
      </c>
      <c r="W103" s="65">
        <v>23944</v>
      </c>
      <c r="X103" s="66">
        <v>25828</v>
      </c>
    </row>
    <row r="104" spans="2:24" ht="15.5" x14ac:dyDescent="0.35">
      <c r="B104" s="86">
        <v>5000</v>
      </c>
      <c r="C104" s="64">
        <v>560</v>
      </c>
      <c r="D104" s="65">
        <v>14192</v>
      </c>
      <c r="E104" s="65">
        <v>16188</v>
      </c>
      <c r="F104" s="65">
        <v>18223</v>
      </c>
      <c r="G104" s="65">
        <v>20382</v>
      </c>
      <c r="H104" s="65">
        <v>22727</v>
      </c>
      <c r="I104" s="65">
        <v>25107</v>
      </c>
      <c r="J104" s="65">
        <v>27490</v>
      </c>
      <c r="K104" s="65">
        <v>0</v>
      </c>
      <c r="L104" s="66">
        <v>0</v>
      </c>
      <c r="N104" s="86">
        <v>5000</v>
      </c>
      <c r="O104" s="64">
        <v>560</v>
      </c>
      <c r="P104" s="65">
        <v>14224</v>
      </c>
      <c r="Q104" s="65">
        <v>16195</v>
      </c>
      <c r="R104" s="65">
        <v>18247</v>
      </c>
      <c r="S104" s="65">
        <v>20381</v>
      </c>
      <c r="T104" s="65">
        <v>22741</v>
      </c>
      <c r="U104" s="65">
        <v>25114</v>
      </c>
      <c r="V104" s="65">
        <v>27491</v>
      </c>
      <c r="W104" s="65">
        <v>0</v>
      </c>
      <c r="X104" s="66">
        <v>0</v>
      </c>
    </row>
    <row r="105" spans="2:24" ht="15.5" x14ac:dyDescent="0.35">
      <c r="B105" s="86">
        <v>5000</v>
      </c>
      <c r="C105" s="64">
        <v>600</v>
      </c>
      <c r="D105" s="65">
        <v>17606</v>
      </c>
      <c r="E105" s="65">
        <v>20540</v>
      </c>
      <c r="F105" s="65">
        <v>23711</v>
      </c>
      <c r="G105" s="65">
        <v>26985</v>
      </c>
      <c r="H105" s="65">
        <v>30220</v>
      </c>
      <c r="I105" s="65">
        <v>0</v>
      </c>
      <c r="J105" s="65">
        <v>0</v>
      </c>
      <c r="K105" s="65">
        <v>0</v>
      </c>
      <c r="L105" s="66">
        <v>0</v>
      </c>
      <c r="N105" s="86">
        <v>5000</v>
      </c>
      <c r="O105" s="64">
        <v>600</v>
      </c>
      <c r="P105" s="65">
        <v>17593</v>
      </c>
      <c r="Q105" s="65">
        <v>20519</v>
      </c>
      <c r="R105" s="65">
        <v>23879</v>
      </c>
      <c r="S105" s="65">
        <v>26925</v>
      </c>
      <c r="T105" s="65">
        <v>30171</v>
      </c>
      <c r="U105" s="65">
        <v>0</v>
      </c>
      <c r="V105" s="65">
        <v>0</v>
      </c>
      <c r="W105" s="65">
        <v>0</v>
      </c>
      <c r="X105" s="66">
        <v>0</v>
      </c>
    </row>
    <row r="106" spans="2:24" ht="15.5" x14ac:dyDescent="0.35">
      <c r="B106" s="86">
        <v>5000</v>
      </c>
      <c r="C106" s="67" t="s">
        <v>140</v>
      </c>
      <c r="D106" s="65">
        <v>31787</v>
      </c>
      <c r="E106" s="65">
        <v>31681</v>
      </c>
      <c r="F106" s="65">
        <v>31231</v>
      </c>
      <c r="G106" s="65">
        <v>30673</v>
      </c>
      <c r="H106" s="65">
        <v>30322</v>
      </c>
      <c r="I106" s="65">
        <v>30025</v>
      </c>
      <c r="J106" s="65">
        <v>29847</v>
      </c>
      <c r="K106" s="65">
        <v>29697</v>
      </c>
      <c r="L106" s="66">
        <v>29552</v>
      </c>
      <c r="N106" s="86">
        <v>5000</v>
      </c>
      <c r="O106" s="67" t="s">
        <v>140</v>
      </c>
      <c r="P106" s="65">
        <v>31788</v>
      </c>
      <c r="Q106" s="65">
        <v>31684</v>
      </c>
      <c r="R106" s="65">
        <v>31238</v>
      </c>
      <c r="S106" s="65">
        <v>30680</v>
      </c>
      <c r="T106" s="65">
        <v>30326</v>
      </c>
      <c r="U106" s="65">
        <v>30027</v>
      </c>
      <c r="V106" s="65">
        <v>29847</v>
      </c>
      <c r="W106" s="65">
        <v>29698</v>
      </c>
      <c r="X106" s="66">
        <v>29553</v>
      </c>
    </row>
    <row r="107" spans="2:24" ht="16" thickBot="1" x14ac:dyDescent="0.4">
      <c r="B107" s="87">
        <v>5000</v>
      </c>
      <c r="C107" s="68" t="s">
        <v>141</v>
      </c>
      <c r="D107" s="69">
        <v>662.4</v>
      </c>
      <c r="E107" s="69">
        <v>649.5</v>
      </c>
      <c r="F107" s="69">
        <v>634.5</v>
      </c>
      <c r="G107" s="69">
        <v>615.4</v>
      </c>
      <c r="H107" s="69">
        <v>600.4</v>
      </c>
      <c r="I107" s="69">
        <v>587.70000000000005</v>
      </c>
      <c r="J107" s="69">
        <v>573.70000000000005</v>
      </c>
      <c r="K107" s="69">
        <v>558.79999999999995</v>
      </c>
      <c r="L107" s="70">
        <v>544.29999999999995</v>
      </c>
      <c r="N107" s="87">
        <v>5000</v>
      </c>
      <c r="O107" s="68" t="s">
        <v>141</v>
      </c>
      <c r="P107" s="69">
        <v>682.5</v>
      </c>
      <c r="Q107" s="69">
        <v>649.70000000000005</v>
      </c>
      <c r="R107" s="69">
        <v>634.70000000000005</v>
      </c>
      <c r="S107" s="69">
        <v>615.6</v>
      </c>
      <c r="T107" s="69">
        <v>600.6</v>
      </c>
      <c r="U107" s="69">
        <v>587.79999999999995</v>
      </c>
      <c r="V107" s="69">
        <v>573.79999999999995</v>
      </c>
      <c r="W107" s="69">
        <v>568.79999999999995</v>
      </c>
      <c r="X107" s="70">
        <v>544.4</v>
      </c>
    </row>
    <row r="108" spans="2:24" ht="15.5" x14ac:dyDescent="0.35">
      <c r="B108" s="85">
        <v>10000</v>
      </c>
      <c r="C108" s="61">
        <v>360</v>
      </c>
      <c r="D108" s="62">
        <v>6024</v>
      </c>
      <c r="E108" s="62">
        <v>6468</v>
      </c>
      <c r="F108" s="62">
        <v>6920</v>
      </c>
      <c r="G108" s="62">
        <v>7372</v>
      </c>
      <c r="H108" s="62">
        <v>7824</v>
      </c>
      <c r="I108" s="62">
        <v>8287</v>
      </c>
      <c r="J108" s="62">
        <v>8778</v>
      </c>
      <c r="K108" s="62">
        <v>9270</v>
      </c>
      <c r="L108" s="63">
        <v>9761</v>
      </c>
      <c r="N108" s="85">
        <v>10000</v>
      </c>
      <c r="O108" s="61">
        <v>360</v>
      </c>
      <c r="P108" s="62">
        <v>6204</v>
      </c>
      <c r="Q108" s="62">
        <v>6649</v>
      </c>
      <c r="R108" s="62">
        <v>7097</v>
      </c>
      <c r="S108" s="62">
        <v>7545</v>
      </c>
      <c r="T108" s="62">
        <v>7994</v>
      </c>
      <c r="U108" s="62">
        <v>8487</v>
      </c>
      <c r="V108" s="62">
        <v>8954</v>
      </c>
      <c r="W108" s="62">
        <v>9441</v>
      </c>
      <c r="X108" s="63">
        <v>9929</v>
      </c>
    </row>
    <row r="109" spans="2:24" ht="15.5" x14ac:dyDescent="0.35">
      <c r="B109" s="86">
        <v>10000</v>
      </c>
      <c r="C109" s="64">
        <v>400</v>
      </c>
      <c r="D109" s="65">
        <v>6853</v>
      </c>
      <c r="E109" s="65">
        <v>7434</v>
      </c>
      <c r="F109" s="65">
        <v>8018</v>
      </c>
      <c r="G109" s="65">
        <v>8608</v>
      </c>
      <c r="H109" s="65">
        <v>9235</v>
      </c>
      <c r="I109" s="65">
        <v>9864</v>
      </c>
      <c r="J109" s="65">
        <v>10493</v>
      </c>
      <c r="K109" s="65">
        <v>11161</v>
      </c>
      <c r="L109" s="66">
        <v>11832</v>
      </c>
      <c r="N109" s="86">
        <v>10000</v>
      </c>
      <c r="O109" s="64">
        <v>400</v>
      </c>
      <c r="P109" s="65">
        <v>6991</v>
      </c>
      <c r="Q109" s="65">
        <v>7588</v>
      </c>
      <c r="R109" s="65">
        <v>8146</v>
      </c>
      <c r="S109" s="65">
        <v>8742</v>
      </c>
      <c r="T109" s="65">
        <v>9367</v>
      </c>
      <c r="U109" s="65">
        <v>9992</v>
      </c>
      <c r="V109" s="65">
        <v>10621</v>
      </c>
      <c r="W109" s="65">
        <v>11287</v>
      </c>
      <c r="X109" s="66">
        <v>11954</v>
      </c>
    </row>
    <row r="110" spans="2:24" ht="15.5" x14ac:dyDescent="0.35">
      <c r="B110" s="86">
        <v>10000</v>
      </c>
      <c r="C110" s="64">
        <v>440</v>
      </c>
      <c r="D110" s="65">
        <v>7866</v>
      </c>
      <c r="E110" s="65">
        <v>8605</v>
      </c>
      <c r="F110" s="65">
        <v>9379</v>
      </c>
      <c r="G110" s="65">
        <v>10172</v>
      </c>
      <c r="H110" s="65">
        <v>10968</v>
      </c>
      <c r="I110" s="65">
        <v>11814</v>
      </c>
      <c r="J110" s="65">
        <v>12881</v>
      </c>
      <c r="K110" s="65">
        <v>13531</v>
      </c>
      <c r="L110" s="66">
        <v>14429</v>
      </c>
      <c r="N110" s="86">
        <v>10000</v>
      </c>
      <c r="O110" s="64">
        <v>440</v>
      </c>
      <c r="P110" s="65">
        <v>7974</v>
      </c>
      <c r="Q110" s="65">
        <v>8709</v>
      </c>
      <c r="R110" s="65">
        <v>9487</v>
      </c>
      <c r="S110" s="65">
        <v>10276</v>
      </c>
      <c r="T110" s="65">
        <v>11074</v>
      </c>
      <c r="U110" s="65">
        <v>11918</v>
      </c>
      <c r="V110" s="65">
        <v>12758</v>
      </c>
      <c r="W110" s="65">
        <v>13629</v>
      </c>
      <c r="X110" s="66">
        <v>14522</v>
      </c>
    </row>
    <row r="111" spans="2:24" ht="15.5" x14ac:dyDescent="0.35">
      <c r="B111" s="86">
        <v>10000</v>
      </c>
      <c r="C111" s="64">
        <v>480</v>
      </c>
      <c r="D111" s="65">
        <v>9008</v>
      </c>
      <c r="E111" s="65">
        <v>9997</v>
      </c>
      <c r="F111" s="65">
        <v>11001</v>
      </c>
      <c r="G111" s="65">
        <v>12052</v>
      </c>
      <c r="H111" s="65">
        <v>13125</v>
      </c>
      <c r="I111" s="65">
        <v>14246</v>
      </c>
      <c r="J111" s="65">
        <v>15393</v>
      </c>
      <c r="K111" s="65">
        <v>16587</v>
      </c>
      <c r="L111" s="66">
        <v>17811</v>
      </c>
      <c r="N111" s="86">
        <v>10000</v>
      </c>
      <c r="O111" s="64">
        <v>480</v>
      </c>
      <c r="P111" s="65">
        <v>9091</v>
      </c>
      <c r="Q111" s="65">
        <v>10081</v>
      </c>
      <c r="R111" s="65">
        <v>11080</v>
      </c>
      <c r="S111" s="65">
        <v>12133</v>
      </c>
      <c r="T111" s="65">
        <v>13200</v>
      </c>
      <c r="U111" s="65">
        <v>14321</v>
      </c>
      <c r="V111" s="65">
        <v>15464</v>
      </c>
      <c r="W111" s="65">
        <v>16857</v>
      </c>
      <c r="X111" s="66">
        <v>17875</v>
      </c>
    </row>
    <row r="112" spans="2:24" ht="15.5" x14ac:dyDescent="0.35">
      <c r="B112" s="86">
        <v>10000</v>
      </c>
      <c r="C112" s="64">
        <v>520</v>
      </c>
      <c r="D112" s="65">
        <v>10458</v>
      </c>
      <c r="E112" s="65">
        <v>11720</v>
      </c>
      <c r="F112" s="65">
        <v>13057</v>
      </c>
      <c r="G112" s="65">
        <v>14436</v>
      </c>
      <c r="H112" s="65">
        <v>15891</v>
      </c>
      <c r="I112" s="65">
        <v>17385</v>
      </c>
      <c r="J112" s="65">
        <v>18913</v>
      </c>
      <c r="K112" s="65">
        <v>20610</v>
      </c>
      <c r="L112" s="66">
        <v>22307</v>
      </c>
      <c r="N112" s="86">
        <v>10000</v>
      </c>
      <c r="O112" s="64">
        <v>520</v>
      </c>
      <c r="P112" s="65">
        <v>10518</v>
      </c>
      <c r="Q112" s="65">
        <v>11778</v>
      </c>
      <c r="R112" s="65">
        <v>13110</v>
      </c>
      <c r="S112" s="65">
        <v>14489</v>
      </c>
      <c r="T112" s="65">
        <v>15937</v>
      </c>
      <c r="U112" s="65">
        <v>17428</v>
      </c>
      <c r="V112" s="65">
        <v>18955</v>
      </c>
      <c r="W112" s="65">
        <v>20645</v>
      </c>
      <c r="X112" s="66">
        <v>22338</v>
      </c>
    </row>
    <row r="113" spans="2:24" ht="15.5" x14ac:dyDescent="0.35">
      <c r="B113" s="86">
        <v>10000</v>
      </c>
      <c r="C113" s="64">
        <v>560</v>
      </c>
      <c r="D113" s="65">
        <v>12276</v>
      </c>
      <c r="E113" s="65">
        <v>13932</v>
      </c>
      <c r="F113" s="65">
        <v>15737</v>
      </c>
      <c r="G113" s="65">
        <v>17637</v>
      </c>
      <c r="H113" s="65">
        <v>19608</v>
      </c>
      <c r="I113" s="65">
        <v>21751</v>
      </c>
      <c r="J113" s="65">
        <v>23895</v>
      </c>
      <c r="K113" s="65">
        <v>26039</v>
      </c>
      <c r="L113" s="66">
        <v>0</v>
      </c>
      <c r="N113" s="86">
        <v>10000</v>
      </c>
      <c r="O113" s="64">
        <v>560</v>
      </c>
      <c r="P113" s="65">
        <v>12320</v>
      </c>
      <c r="Q113" s="65">
        <v>13971</v>
      </c>
      <c r="R113" s="65">
        <v>15775</v>
      </c>
      <c r="S113" s="65">
        <v>17669</v>
      </c>
      <c r="T113" s="65">
        <v>19635</v>
      </c>
      <c r="U113" s="65">
        <v>21772</v>
      </c>
      <c r="V113" s="65">
        <v>23908</v>
      </c>
      <c r="W113" s="65">
        <v>26044</v>
      </c>
      <c r="X113" s="66">
        <v>0</v>
      </c>
    </row>
    <row r="114" spans="2:24" ht="15.5" x14ac:dyDescent="0.35">
      <c r="B114" s="86">
        <v>10000</v>
      </c>
      <c r="C114" s="64">
        <v>600</v>
      </c>
      <c r="D114" s="65">
        <v>15605</v>
      </c>
      <c r="E114" s="65">
        <v>18287</v>
      </c>
      <c r="F114" s="65">
        <v>21156</v>
      </c>
      <c r="G114" s="65">
        <v>24148</v>
      </c>
      <c r="H114" s="65">
        <v>27140</v>
      </c>
      <c r="I114" s="65">
        <v>0</v>
      </c>
      <c r="J114" s="65">
        <v>0</v>
      </c>
      <c r="K114" s="65">
        <v>0</v>
      </c>
      <c r="L114" s="66" t="s">
        <v>40</v>
      </c>
      <c r="N114" s="86">
        <v>10000</v>
      </c>
      <c r="O114" s="64">
        <v>600</v>
      </c>
      <c r="P114" s="65">
        <v>15822</v>
      </c>
      <c r="Q114" s="65">
        <v>18297</v>
      </c>
      <c r="R114" s="65">
        <v>21158</v>
      </c>
      <c r="S114" s="65">
        <v>24142</v>
      </c>
      <c r="T114" s="65">
        <v>27128</v>
      </c>
      <c r="U114" s="65">
        <v>0</v>
      </c>
      <c r="V114" s="65">
        <v>0</v>
      </c>
      <c r="W114" s="65">
        <v>0</v>
      </c>
      <c r="X114" s="66">
        <v>0</v>
      </c>
    </row>
    <row r="115" spans="2:24" ht="15.5" x14ac:dyDescent="0.35">
      <c r="B115" s="86">
        <v>10000</v>
      </c>
      <c r="C115" s="67" t="s">
        <v>140</v>
      </c>
      <c r="D115" s="65">
        <v>28414</v>
      </c>
      <c r="E115" s="65">
        <v>28201</v>
      </c>
      <c r="F115" s="65">
        <v>28025</v>
      </c>
      <c r="G115" s="65">
        <v>27819</v>
      </c>
      <c r="H115" s="65">
        <v>27813</v>
      </c>
      <c r="I115" s="65">
        <v>27757</v>
      </c>
      <c r="J115" s="65">
        <v>27893</v>
      </c>
      <c r="K115" s="65">
        <v>27539</v>
      </c>
      <c r="L115" s="66">
        <v>27225</v>
      </c>
      <c r="N115" s="86">
        <v>10000</v>
      </c>
      <c r="O115" s="67" t="s">
        <v>140</v>
      </c>
      <c r="P115" s="65">
        <v>28416</v>
      </c>
      <c r="Q115" s="65">
        <v>28202</v>
      </c>
      <c r="R115" s="65">
        <v>28025</v>
      </c>
      <c r="S115" s="65">
        <v>27819</v>
      </c>
      <c r="T115" s="65">
        <v>27813</v>
      </c>
      <c r="U115" s="65">
        <v>27757</v>
      </c>
      <c r="V115" s="65">
        <v>27693</v>
      </c>
      <c r="W115" s="65">
        <v>27540</v>
      </c>
      <c r="X115" s="66">
        <v>27224</v>
      </c>
    </row>
    <row r="116" spans="2:24" ht="16" thickBot="1" x14ac:dyDescent="0.4">
      <c r="B116" s="87">
        <v>10000</v>
      </c>
      <c r="C116" s="68" t="s">
        <v>141</v>
      </c>
      <c r="D116" s="69">
        <v>659.7</v>
      </c>
      <c r="E116" s="69">
        <v>646.6</v>
      </c>
      <c r="F116" s="69">
        <v>632.5</v>
      </c>
      <c r="G116" s="69">
        <v>601.20000000000005</v>
      </c>
      <c r="H116" s="69">
        <v>600.20000000000005</v>
      </c>
      <c r="I116" s="69">
        <v>590.5</v>
      </c>
      <c r="J116" s="69">
        <v>579.29999999999995</v>
      </c>
      <c r="K116" s="69">
        <v>568.6</v>
      </c>
      <c r="L116" s="70">
        <v>554.20000000000005</v>
      </c>
      <c r="N116" s="87">
        <v>10000</v>
      </c>
      <c r="O116" s="68" t="s">
        <v>141</v>
      </c>
      <c r="P116" s="69">
        <v>659.8</v>
      </c>
      <c r="Q116" s="69">
        <v>646.70000000000005</v>
      </c>
      <c r="R116" s="69">
        <v>632.5</v>
      </c>
      <c r="S116" s="69">
        <v>601.20000000000005</v>
      </c>
      <c r="T116" s="69">
        <v>600.20000000000005</v>
      </c>
      <c r="U116" s="69">
        <v>590.5</v>
      </c>
      <c r="V116" s="69">
        <v>579.4</v>
      </c>
      <c r="W116" s="69">
        <v>568.70000000000005</v>
      </c>
      <c r="X116" s="70">
        <v>554.20000000000005</v>
      </c>
    </row>
    <row r="117" spans="2:24" ht="15.5" x14ac:dyDescent="0.35">
      <c r="B117" s="85">
        <v>15000</v>
      </c>
      <c r="C117" s="61">
        <v>360</v>
      </c>
      <c r="D117" s="62">
        <v>5395</v>
      </c>
      <c r="E117" s="62">
        <v>5767</v>
      </c>
      <c r="F117" s="62">
        <v>6139</v>
      </c>
      <c r="G117" s="62">
        <v>6512</v>
      </c>
      <c r="H117" s="62">
        <v>6898</v>
      </c>
      <c r="I117" s="62">
        <v>7304</v>
      </c>
      <c r="J117" s="62">
        <v>7710</v>
      </c>
      <c r="K117" s="62">
        <v>8116</v>
      </c>
      <c r="L117" s="63">
        <v>8531</v>
      </c>
      <c r="N117" s="85">
        <v>15000</v>
      </c>
      <c r="O117" s="61">
        <v>360</v>
      </c>
      <c r="P117" s="62">
        <v>5618</v>
      </c>
      <c r="Q117" s="62">
        <v>5986</v>
      </c>
      <c r="R117" s="62">
        <v>6354</v>
      </c>
      <c r="S117" s="62">
        <v>6723</v>
      </c>
      <c r="T117" s="62">
        <v>7124</v>
      </c>
      <c r="U117" s="62">
        <v>7525</v>
      </c>
      <c r="V117" s="62">
        <v>7927</v>
      </c>
      <c r="W117" s="62">
        <v>8329</v>
      </c>
      <c r="X117" s="63">
        <v>8753</v>
      </c>
    </row>
    <row r="118" spans="2:24" ht="15.5" x14ac:dyDescent="0.35">
      <c r="B118" s="86">
        <v>15000</v>
      </c>
      <c r="C118" s="64">
        <v>400</v>
      </c>
      <c r="D118" s="65">
        <v>6029</v>
      </c>
      <c r="E118" s="65">
        <v>6511</v>
      </c>
      <c r="F118" s="65">
        <v>6994</v>
      </c>
      <c r="G118" s="65">
        <v>7515</v>
      </c>
      <c r="H118" s="65">
        <v>8037</v>
      </c>
      <c r="I118" s="65">
        <v>8660</v>
      </c>
      <c r="J118" s="65">
        <v>9111</v>
      </c>
      <c r="K118" s="65">
        <v>9688</v>
      </c>
      <c r="L118" s="66">
        <v>10221</v>
      </c>
      <c r="N118" s="86">
        <v>15000</v>
      </c>
      <c r="O118" s="64">
        <v>400</v>
      </c>
      <c r="P118" s="65">
        <v>6201</v>
      </c>
      <c r="Q118" s="65">
        <v>6679</v>
      </c>
      <c r="R118" s="65">
        <v>7170</v>
      </c>
      <c r="S118" s="65">
        <v>7688</v>
      </c>
      <c r="T118" s="65">
        <v>8206</v>
      </c>
      <c r="U118" s="65">
        <v>8729</v>
      </c>
      <c r="V118" s="65">
        <v>9281</v>
      </c>
      <c r="W118" s="65">
        <v>9833</v>
      </c>
      <c r="X118" s="66">
        <v>10386</v>
      </c>
    </row>
    <row r="119" spans="2:24" ht="15.5" x14ac:dyDescent="0.35">
      <c r="B119" s="86">
        <v>15000</v>
      </c>
      <c r="C119" s="64">
        <v>440</v>
      </c>
      <c r="D119" s="65">
        <v>6613</v>
      </c>
      <c r="E119" s="65">
        <v>7439</v>
      </c>
      <c r="F119" s="65">
        <v>8099</v>
      </c>
      <c r="G119" s="65">
        <v>8758</v>
      </c>
      <c r="H119" s="65">
        <v>9451</v>
      </c>
      <c r="I119" s="65">
        <v>10157</v>
      </c>
      <c r="J119" s="65">
        <v>10872</v>
      </c>
      <c r="K119" s="65">
        <v>11619</v>
      </c>
      <c r="L119" s="66">
        <v>12367</v>
      </c>
      <c r="N119" s="86">
        <v>15000</v>
      </c>
      <c r="O119" s="64">
        <v>440</v>
      </c>
      <c r="P119" s="65">
        <v>6946</v>
      </c>
      <c r="Q119" s="65">
        <v>7577</v>
      </c>
      <c r="R119" s="65">
        <v>8232</v>
      </c>
      <c r="S119" s="65">
        <v>8888</v>
      </c>
      <c r="T119" s="65">
        <v>9585</v>
      </c>
      <c r="U119" s="65">
        <v>10286</v>
      </c>
      <c r="V119" s="65">
        <v>11004</v>
      </c>
      <c r="W119" s="65">
        <v>11747</v>
      </c>
      <c r="X119" s="66">
        <v>12489</v>
      </c>
    </row>
    <row r="120" spans="2:24" ht="15.5" x14ac:dyDescent="0.35">
      <c r="B120" s="86">
        <v>15000</v>
      </c>
      <c r="C120" s="64">
        <v>480</v>
      </c>
      <c r="D120" s="65">
        <v>7725</v>
      </c>
      <c r="E120" s="65">
        <v>8554</v>
      </c>
      <c r="F120" s="65">
        <v>9417</v>
      </c>
      <c r="G120" s="65">
        <v>10318</v>
      </c>
      <c r="H120" s="65">
        <v>11233</v>
      </c>
      <c r="I120" s="65">
        <v>12194</v>
      </c>
      <c r="J120" s="65">
        <v>13168</v>
      </c>
      <c r="K120" s="65">
        <v>14175</v>
      </c>
      <c r="L120" s="66">
        <v>15228</v>
      </c>
      <c r="N120" s="86">
        <v>15000</v>
      </c>
      <c r="O120" s="64">
        <v>480</v>
      </c>
      <c r="P120" s="65">
        <v>7838</v>
      </c>
      <c r="Q120" s="65">
        <v>8673</v>
      </c>
      <c r="R120" s="65">
        <v>9528</v>
      </c>
      <c r="S120" s="65">
        <v>10424</v>
      </c>
      <c r="T120" s="65">
        <v>11341</v>
      </c>
      <c r="U120" s="65">
        <v>12297</v>
      </c>
      <c r="V120" s="65">
        <v>13270</v>
      </c>
      <c r="W120" s="65">
        <v>14271</v>
      </c>
      <c r="X120" s="66">
        <v>15332</v>
      </c>
    </row>
    <row r="121" spans="2:24" ht="15.5" x14ac:dyDescent="0.35">
      <c r="B121" s="86">
        <v>15000</v>
      </c>
      <c r="C121" s="64">
        <v>520</v>
      </c>
      <c r="D121" s="65">
        <v>8951</v>
      </c>
      <c r="E121" s="65">
        <v>10042</v>
      </c>
      <c r="F121" s="65">
        <v>11178</v>
      </c>
      <c r="G121" s="65">
        <v>12378</v>
      </c>
      <c r="H121" s="65">
        <v>13808</v>
      </c>
      <c r="I121" s="65">
        <v>14885</v>
      </c>
      <c r="J121" s="65">
        <v>16272</v>
      </c>
      <c r="K121" s="65">
        <v>17702</v>
      </c>
      <c r="L121" s="66">
        <v>19151</v>
      </c>
      <c r="N121" s="86">
        <v>15000</v>
      </c>
      <c r="O121" s="64">
        <v>520</v>
      </c>
      <c r="P121" s="65">
        <v>9039</v>
      </c>
      <c r="Q121" s="65">
        <v>10131</v>
      </c>
      <c r="R121" s="65">
        <v>11262</v>
      </c>
      <c r="S121" s="65">
        <v>12462</v>
      </c>
      <c r="T121" s="65">
        <v>13691</v>
      </c>
      <c r="U121" s="65">
        <v>14963</v>
      </c>
      <c r="V121" s="65">
        <v>16352</v>
      </c>
      <c r="W121" s="65">
        <v>17777</v>
      </c>
      <c r="X121" s="66">
        <v>19220</v>
      </c>
    </row>
    <row r="122" spans="2:24" ht="15.5" x14ac:dyDescent="0.35">
      <c r="B122" s="86">
        <v>15000</v>
      </c>
      <c r="C122" s="64">
        <v>560</v>
      </c>
      <c r="D122" s="65">
        <v>10587</v>
      </c>
      <c r="E122" s="65">
        <v>12033</v>
      </c>
      <c r="F122" s="65">
        <v>13578</v>
      </c>
      <c r="G122" s="65">
        <v>15239</v>
      </c>
      <c r="H122" s="65">
        <v>17014</v>
      </c>
      <c r="I122" s="65">
        <v>18874</v>
      </c>
      <c r="J122" s="65">
        <v>20775</v>
      </c>
      <c r="K122" s="65">
        <v>22877</v>
      </c>
      <c r="L122" s="66">
        <v>0</v>
      </c>
      <c r="N122" s="86">
        <v>15000</v>
      </c>
      <c r="O122" s="64">
        <v>560</v>
      </c>
      <c r="P122" s="65">
        <v>10624</v>
      </c>
      <c r="Q122" s="65">
        <v>12088</v>
      </c>
      <c r="R122" s="65">
        <v>13627</v>
      </c>
      <c r="S122" s="65">
        <v>15286</v>
      </c>
      <c r="T122" s="65">
        <v>17058</v>
      </c>
      <c r="U122" s="65">
        <v>18913</v>
      </c>
      <c r="V122" s="65">
        <v>20807</v>
      </c>
      <c r="W122" s="65">
        <v>22701</v>
      </c>
      <c r="X122" s="66">
        <v>0</v>
      </c>
    </row>
    <row r="123" spans="2:24" ht="15.5" x14ac:dyDescent="0.35">
      <c r="B123" s="86">
        <v>15000</v>
      </c>
      <c r="C123" s="64">
        <v>600</v>
      </c>
      <c r="D123" s="65">
        <v>13825</v>
      </c>
      <c r="E123" s="65">
        <v>16157</v>
      </c>
      <c r="F123" s="65">
        <v>18754</v>
      </c>
      <c r="G123" s="65">
        <v>0</v>
      </c>
      <c r="H123" s="65">
        <v>0</v>
      </c>
      <c r="I123" s="65">
        <v>0</v>
      </c>
      <c r="J123" s="65">
        <v>0</v>
      </c>
      <c r="K123" s="65">
        <v>0</v>
      </c>
      <c r="L123" s="66">
        <v>0</v>
      </c>
      <c r="N123" s="86">
        <v>15000</v>
      </c>
      <c r="O123" s="64">
        <v>600</v>
      </c>
      <c r="P123" s="65">
        <v>13866</v>
      </c>
      <c r="Q123" s="65">
        <v>16192</v>
      </c>
      <c r="R123" s="65">
        <v>18786</v>
      </c>
      <c r="S123" s="65">
        <v>0</v>
      </c>
      <c r="T123" s="65">
        <v>0</v>
      </c>
      <c r="U123" s="65">
        <v>0</v>
      </c>
      <c r="V123" s="65">
        <v>0</v>
      </c>
      <c r="W123" s="65">
        <v>0</v>
      </c>
      <c r="X123" s="66">
        <v>0</v>
      </c>
    </row>
    <row r="124" spans="2:24" ht="15.5" x14ac:dyDescent="0.35">
      <c r="B124" s="86">
        <v>15000</v>
      </c>
      <c r="C124" s="67" t="s">
        <v>140</v>
      </c>
      <c r="D124" s="65">
        <v>28032</v>
      </c>
      <c r="E124" s="65">
        <v>25969</v>
      </c>
      <c r="F124" s="65">
        <v>25904</v>
      </c>
      <c r="G124" s="65">
        <v>24862</v>
      </c>
      <c r="H124" s="65">
        <v>24747</v>
      </c>
      <c r="I124" s="65">
        <v>24681</v>
      </c>
      <c r="J124" s="65">
        <v>24248</v>
      </c>
      <c r="K124" s="65">
        <v>23638</v>
      </c>
      <c r="L124" s="66">
        <v>23117</v>
      </c>
      <c r="N124" s="86">
        <v>15000</v>
      </c>
      <c r="O124" s="67" t="s">
        <v>140</v>
      </c>
      <c r="P124" s="65">
        <v>26031</v>
      </c>
      <c r="Q124" s="65">
        <v>25988</v>
      </c>
      <c r="R124" s="65">
        <v>25903</v>
      </c>
      <c r="S124" s="65">
        <v>24860</v>
      </c>
      <c r="T124" s="65">
        <v>24746</v>
      </c>
      <c r="U124" s="65">
        <v>24680</v>
      </c>
      <c r="V124" s="65">
        <v>24242</v>
      </c>
      <c r="W124" s="65">
        <v>23630</v>
      </c>
      <c r="X124" s="66">
        <v>23107</v>
      </c>
    </row>
    <row r="125" spans="2:24" ht="16" thickBot="1" x14ac:dyDescent="0.4">
      <c r="B125" s="87">
        <v>15000</v>
      </c>
      <c r="C125" s="68" t="s">
        <v>141</v>
      </c>
      <c r="D125" s="69">
        <v>681.1</v>
      </c>
      <c r="E125" s="69">
        <v>648.9</v>
      </c>
      <c r="F125" s="69">
        <v>632.1</v>
      </c>
      <c r="G125" s="69">
        <v>588.20000000000005</v>
      </c>
      <c r="H125" s="69">
        <v>588</v>
      </c>
      <c r="I125" s="69">
        <v>584.70000000000005</v>
      </c>
      <c r="J125" s="69">
        <v>578.20000000000005</v>
      </c>
      <c r="K125" s="69">
        <v>564.20000000000005</v>
      </c>
      <c r="L125" s="70">
        <v>550.5</v>
      </c>
      <c r="N125" s="87">
        <v>15000</v>
      </c>
      <c r="O125" s="68" t="s">
        <v>141</v>
      </c>
      <c r="P125" s="69">
        <v>661</v>
      </c>
      <c r="Q125" s="69">
        <v>646.79999999999995</v>
      </c>
      <c r="R125" s="69">
        <v>632</v>
      </c>
      <c r="S125" s="69">
        <v>588.20000000000005</v>
      </c>
      <c r="T125" s="69">
        <v>586</v>
      </c>
      <c r="U125" s="69">
        <v>584.70000000000005</v>
      </c>
      <c r="V125" s="69">
        <v>576.1</v>
      </c>
      <c r="W125" s="69">
        <v>564</v>
      </c>
      <c r="X125" s="70">
        <v>550.20000000000005</v>
      </c>
    </row>
    <row r="126" spans="2:24" ht="15.5" x14ac:dyDescent="0.35">
      <c r="B126" s="85">
        <v>20000</v>
      </c>
      <c r="C126" s="61">
        <v>360</v>
      </c>
      <c r="D126" s="62">
        <v>4909</v>
      </c>
      <c r="E126" s="62">
        <v>5215</v>
      </c>
      <c r="F126" s="62">
        <v>5521</v>
      </c>
      <c r="G126" s="62">
        <v>5855</v>
      </c>
      <c r="H126" s="62">
        <v>6190</v>
      </c>
      <c r="I126" s="62">
        <v>6525</v>
      </c>
      <c r="J126" s="62">
        <v>6880</v>
      </c>
      <c r="K126" s="62">
        <v>7213</v>
      </c>
      <c r="L126" s="63">
        <v>7566</v>
      </c>
      <c r="N126" s="85">
        <v>20000</v>
      </c>
      <c r="O126" s="61">
        <v>360</v>
      </c>
      <c r="P126" s="62">
        <v>5177</v>
      </c>
      <c r="Q126" s="62">
        <v>5482</v>
      </c>
      <c r="R126" s="62">
        <v>5812</v>
      </c>
      <c r="S126" s="62">
        <v>6147</v>
      </c>
      <c r="T126" s="62">
        <v>6482</v>
      </c>
      <c r="U126" s="62">
        <v>6816</v>
      </c>
      <c r="V126" s="62">
        <v>7167</v>
      </c>
      <c r="W126" s="62">
        <v>7520</v>
      </c>
      <c r="X126" s="63">
        <v>7873</v>
      </c>
    </row>
    <row r="127" spans="2:24" ht="15.5" x14ac:dyDescent="0.35">
      <c r="B127" s="86">
        <v>20000</v>
      </c>
      <c r="C127" s="64">
        <v>400</v>
      </c>
      <c r="D127" s="65">
        <v>5360</v>
      </c>
      <c r="E127" s="65">
        <v>5761</v>
      </c>
      <c r="F127" s="65">
        <v>6192</v>
      </c>
      <c r="G127" s="65">
        <v>6624</v>
      </c>
      <c r="H127" s="65">
        <v>7056</v>
      </c>
      <c r="I127" s="65">
        <v>7510</v>
      </c>
      <c r="J127" s="65">
        <v>7968</v>
      </c>
      <c r="K127" s="65">
        <v>8421</v>
      </c>
      <c r="L127" s="66">
        <v>8898</v>
      </c>
      <c r="N127" s="86">
        <v>20000</v>
      </c>
      <c r="O127" s="64">
        <v>400</v>
      </c>
      <c r="P127" s="65">
        <v>5572</v>
      </c>
      <c r="Q127" s="65">
        <v>5984</v>
      </c>
      <c r="R127" s="65">
        <v>6412</v>
      </c>
      <c r="S127" s="65">
        <v>6839</v>
      </c>
      <c r="T127" s="65">
        <v>7277</v>
      </c>
      <c r="U127" s="65">
        <v>7728</v>
      </c>
      <c r="V127" s="65">
        <v>8179</v>
      </c>
      <c r="W127" s="65">
        <v>8638</v>
      </c>
      <c r="X127" s="66">
        <v>9113</v>
      </c>
    </row>
    <row r="128" spans="2:24" ht="15.5" x14ac:dyDescent="0.35">
      <c r="B128" s="86">
        <v>20000</v>
      </c>
      <c r="C128" s="64">
        <v>440</v>
      </c>
      <c r="D128" s="65">
        <v>5954</v>
      </c>
      <c r="E128" s="65">
        <v>6501</v>
      </c>
      <c r="F128" s="65">
        <v>7050</v>
      </c>
      <c r="G128" s="65">
        <v>7615</v>
      </c>
      <c r="H128" s="65">
        <v>8194</v>
      </c>
      <c r="I128" s="65">
        <v>8780</v>
      </c>
      <c r="J128" s="65">
        <v>9403</v>
      </c>
      <c r="K128" s="65">
        <v>10028</v>
      </c>
      <c r="L128" s="66">
        <v>10678</v>
      </c>
      <c r="N128" s="86">
        <v>20000</v>
      </c>
      <c r="O128" s="64">
        <v>440</v>
      </c>
      <c r="P128" s="65">
        <v>6128</v>
      </c>
      <c r="Q128" s="65">
        <v>6672</v>
      </c>
      <c r="R128" s="65">
        <v>7216</v>
      </c>
      <c r="S128" s="65">
        <v>7786</v>
      </c>
      <c r="T128" s="65">
        <v>8361</v>
      </c>
      <c r="U128" s="65">
        <v>8954</v>
      </c>
      <c r="V128" s="65">
        <v>9572</v>
      </c>
      <c r="W128" s="65">
        <v>10191</v>
      </c>
      <c r="X128" s="66">
        <v>10846</v>
      </c>
    </row>
    <row r="129" spans="2:24" ht="15.5" x14ac:dyDescent="0.35">
      <c r="B129" s="86">
        <v>20000</v>
      </c>
      <c r="C129" s="64">
        <v>480</v>
      </c>
      <c r="D129" s="65">
        <v>6677</v>
      </c>
      <c r="E129" s="65">
        <v>7374</v>
      </c>
      <c r="F129" s="65">
        <v>8102</v>
      </c>
      <c r="G129" s="65">
        <v>8839</v>
      </c>
      <c r="H129" s="65">
        <v>9642</v>
      </c>
      <c r="I129" s="65">
        <v>10452</v>
      </c>
      <c r="J129" s="65">
        <v>11295</v>
      </c>
      <c r="K129" s="65">
        <v>12150</v>
      </c>
      <c r="L129" s="66">
        <v>13069</v>
      </c>
      <c r="N129" s="86">
        <v>20000</v>
      </c>
      <c r="O129" s="64">
        <v>480</v>
      </c>
      <c r="P129" s="65">
        <v>6817</v>
      </c>
      <c r="Q129" s="65">
        <v>7509</v>
      </c>
      <c r="R129" s="65">
        <v>8241</v>
      </c>
      <c r="S129" s="65">
        <v>8980</v>
      </c>
      <c r="T129" s="65">
        <v>9784</v>
      </c>
      <c r="U129" s="65">
        <v>10595</v>
      </c>
      <c r="V129" s="65">
        <v>11432</v>
      </c>
      <c r="W129" s="65">
        <v>12293</v>
      </c>
      <c r="X129" s="66">
        <v>13208</v>
      </c>
    </row>
    <row r="130" spans="2:24" ht="15.5" x14ac:dyDescent="0.35">
      <c r="B130" s="86">
        <v>20000</v>
      </c>
      <c r="C130" s="64">
        <v>520</v>
      </c>
      <c r="D130" s="65">
        <v>7887</v>
      </c>
      <c r="E130" s="65">
        <v>8609</v>
      </c>
      <c r="F130" s="65">
        <v>9578</v>
      </c>
      <c r="G130" s="65">
        <v>10811</v>
      </c>
      <c r="H130" s="65">
        <v>11885</v>
      </c>
      <c r="I130" s="65">
        <v>12793</v>
      </c>
      <c r="J130" s="65">
        <v>13942</v>
      </c>
      <c r="K130" s="65">
        <v>15239</v>
      </c>
      <c r="L130" s="66">
        <v>16564</v>
      </c>
      <c r="N130" s="86">
        <v>20000</v>
      </c>
      <c r="O130" s="64">
        <v>520</v>
      </c>
      <c r="P130" s="65">
        <v>7801</v>
      </c>
      <c r="Q130" s="65">
        <v>8724</v>
      </c>
      <c r="R130" s="65">
        <v>9698</v>
      </c>
      <c r="S130" s="65">
        <v>10727</v>
      </c>
      <c r="T130" s="65">
        <v>11600</v>
      </c>
      <c r="U130" s="65">
        <v>12909</v>
      </c>
      <c r="V130" s="65">
        <v>14058</v>
      </c>
      <c r="W130" s="65">
        <v>15356</v>
      </c>
      <c r="X130" s="66">
        <v>16877</v>
      </c>
    </row>
    <row r="131" spans="2:24" ht="15.5" x14ac:dyDescent="0.35">
      <c r="B131" s="86">
        <v>20000</v>
      </c>
      <c r="C131" s="64">
        <v>560</v>
      </c>
      <c r="D131" s="65">
        <v>9217</v>
      </c>
      <c r="E131" s="65">
        <v>10555</v>
      </c>
      <c r="F131" s="65">
        <v>11988</v>
      </c>
      <c r="G131" s="65">
        <v>13493</v>
      </c>
      <c r="H131" s="65">
        <v>15120</v>
      </c>
      <c r="I131" s="65">
        <v>16889</v>
      </c>
      <c r="J131" s="65">
        <v>18894</v>
      </c>
      <c r="K131" s="65">
        <v>0</v>
      </c>
      <c r="L131" s="66">
        <v>0</v>
      </c>
      <c r="N131" s="86">
        <v>20000</v>
      </c>
      <c r="O131" s="64">
        <v>560</v>
      </c>
      <c r="P131" s="65">
        <v>9301</v>
      </c>
      <c r="Q131" s="65">
        <v>10640</v>
      </c>
      <c r="R131" s="65">
        <v>12071</v>
      </c>
      <c r="S131" s="65">
        <v>13574</v>
      </c>
      <c r="T131" s="65">
        <v>15205</v>
      </c>
      <c r="U131" s="65">
        <v>16968</v>
      </c>
      <c r="V131" s="65">
        <v>18765</v>
      </c>
      <c r="W131" s="65">
        <v>0</v>
      </c>
      <c r="X131" s="66">
        <v>0</v>
      </c>
    </row>
    <row r="132" spans="2:24" ht="15.5" x14ac:dyDescent="0.35">
      <c r="B132" s="86">
        <v>20000</v>
      </c>
      <c r="C132" s="64">
        <v>600</v>
      </c>
      <c r="D132" s="65">
        <v>12375</v>
      </c>
      <c r="E132" s="65">
        <v>14391</v>
      </c>
      <c r="F132" s="65">
        <v>16740</v>
      </c>
      <c r="G132" s="65">
        <v>0</v>
      </c>
      <c r="H132" s="65">
        <v>0</v>
      </c>
      <c r="I132" s="65">
        <v>0</v>
      </c>
      <c r="J132" s="65">
        <v>0</v>
      </c>
      <c r="K132" s="65">
        <v>0</v>
      </c>
      <c r="L132" s="66">
        <v>0</v>
      </c>
      <c r="N132" s="86">
        <v>20000</v>
      </c>
      <c r="O132" s="64">
        <v>600</v>
      </c>
      <c r="P132" s="65">
        <v>12448</v>
      </c>
      <c r="Q132" s="65">
        <v>14459</v>
      </c>
      <c r="R132" s="65">
        <v>16813</v>
      </c>
      <c r="S132" s="65">
        <v>0</v>
      </c>
      <c r="T132" s="65">
        <v>0</v>
      </c>
      <c r="U132" s="65">
        <v>0</v>
      </c>
      <c r="V132" s="65">
        <v>0</v>
      </c>
      <c r="W132" s="65">
        <v>0</v>
      </c>
      <c r="X132" s="66">
        <v>0</v>
      </c>
    </row>
    <row r="133" spans="2:24" ht="15.5" x14ac:dyDescent="0.35">
      <c r="B133" s="86">
        <v>20000</v>
      </c>
      <c r="C133" s="67" t="s">
        <v>140</v>
      </c>
      <c r="D133" s="65">
        <v>23144</v>
      </c>
      <c r="E133" s="65">
        <v>22312</v>
      </c>
      <c r="F133" s="65">
        <v>21627</v>
      </c>
      <c r="G133" s="65">
        <v>20218</v>
      </c>
      <c r="H133" s="65">
        <v>20247</v>
      </c>
      <c r="I133" s="65">
        <v>20288</v>
      </c>
      <c r="J133" s="65">
        <v>20283</v>
      </c>
      <c r="K133" s="65">
        <v>20324</v>
      </c>
      <c r="L133" s="66">
        <v>20265</v>
      </c>
      <c r="N133" s="86">
        <v>20000</v>
      </c>
      <c r="O133" s="67" t="s">
        <v>140</v>
      </c>
      <c r="P133" s="65">
        <v>23130</v>
      </c>
      <c r="Q133" s="65">
        <v>22291</v>
      </c>
      <c r="R133" s="65">
        <v>21608</v>
      </c>
      <c r="S133" s="65">
        <v>20217</v>
      </c>
      <c r="T133" s="65">
        <v>20248</v>
      </c>
      <c r="U133" s="65">
        <v>20266</v>
      </c>
      <c r="V133" s="65">
        <v>20285</v>
      </c>
      <c r="W133" s="65">
        <v>20325</v>
      </c>
      <c r="X133" s="66">
        <v>20252</v>
      </c>
    </row>
    <row r="134" spans="2:24" ht="16" thickBot="1" x14ac:dyDescent="0.4">
      <c r="B134" s="87">
        <v>20000</v>
      </c>
      <c r="C134" s="68" t="s">
        <v>141</v>
      </c>
      <c r="D134" s="69">
        <v>683.3</v>
      </c>
      <c r="E134" s="69">
        <v>641.20000000000005</v>
      </c>
      <c r="F134" s="69">
        <v>623</v>
      </c>
      <c r="G134" s="69">
        <v>662.9</v>
      </c>
      <c r="H134" s="69">
        <v>578.20000000000005</v>
      </c>
      <c r="I134" s="69">
        <v>571.9</v>
      </c>
      <c r="J134" s="69">
        <v>588.1</v>
      </c>
      <c r="K134" s="69">
        <v>559</v>
      </c>
      <c r="L134" s="70">
        <v>549</v>
      </c>
      <c r="N134" s="87">
        <v>20000</v>
      </c>
      <c r="O134" s="68" t="s">
        <v>141</v>
      </c>
      <c r="P134" s="69">
        <v>662.9</v>
      </c>
      <c r="Q134" s="69">
        <v>640.79999999999995</v>
      </c>
      <c r="R134" s="69">
        <v>622.5</v>
      </c>
      <c r="S134" s="69">
        <v>582.79999999999995</v>
      </c>
      <c r="T134" s="69">
        <v>576</v>
      </c>
      <c r="U134" s="69">
        <v>571.79999999999995</v>
      </c>
      <c r="V134" s="69">
        <v>587.70000000000005</v>
      </c>
      <c r="W134" s="69">
        <v>558.70000000000005</v>
      </c>
      <c r="X134" s="70">
        <v>548.5</v>
      </c>
    </row>
    <row r="135" spans="2:24" ht="15.5" x14ac:dyDescent="0.35">
      <c r="B135" s="85">
        <v>25000</v>
      </c>
      <c r="C135" s="71">
        <v>360</v>
      </c>
      <c r="D135" s="72">
        <v>4524</v>
      </c>
      <c r="E135" s="72">
        <v>4799</v>
      </c>
      <c r="F135" s="72">
        <v>5074</v>
      </c>
      <c r="G135" s="72">
        <v>5349</v>
      </c>
      <c r="H135" s="72">
        <v>5628</v>
      </c>
      <c r="I135" s="72">
        <v>6919</v>
      </c>
      <c r="J135" s="72">
        <v>6209</v>
      </c>
      <c r="K135" s="72">
        <v>6500</v>
      </c>
      <c r="L135" s="73">
        <v>8795</v>
      </c>
      <c r="N135" s="85">
        <v>25000</v>
      </c>
      <c r="O135" s="71">
        <v>360</v>
      </c>
      <c r="P135" s="72">
        <v>4884</v>
      </c>
      <c r="Q135" s="72">
        <v>5158</v>
      </c>
      <c r="R135" s="72">
        <v>5432</v>
      </c>
      <c r="S135" s="72">
        <v>5718</v>
      </c>
      <c r="T135" s="72">
        <v>6005</v>
      </c>
      <c r="U135" s="72">
        <v>6295</v>
      </c>
      <c r="V135" s="72">
        <v>6585</v>
      </c>
      <c r="W135" s="72">
        <v>6882</v>
      </c>
      <c r="X135" s="73">
        <v>7181</v>
      </c>
    </row>
    <row r="136" spans="2:24" ht="15.5" x14ac:dyDescent="0.35">
      <c r="B136" s="86">
        <v>25000</v>
      </c>
      <c r="C136" s="74">
        <v>400</v>
      </c>
      <c r="D136" s="75">
        <v>4828</v>
      </c>
      <c r="E136" s="75">
        <v>5178</v>
      </c>
      <c r="F136" s="75">
        <v>5528</v>
      </c>
      <c r="G136" s="75">
        <v>5885</v>
      </c>
      <c r="H136" s="75">
        <v>6257</v>
      </c>
      <c r="I136" s="75">
        <v>6829</v>
      </c>
      <c r="J136" s="75">
        <v>7009</v>
      </c>
      <c r="K136" s="75">
        <v>7400</v>
      </c>
      <c r="L136" s="76">
        <v>7790</v>
      </c>
      <c r="N136" s="86">
        <v>25000</v>
      </c>
      <c r="O136" s="74">
        <v>400</v>
      </c>
      <c r="P136" s="75">
        <v>5101</v>
      </c>
      <c r="Q136" s="75">
        <v>5452</v>
      </c>
      <c r="R136" s="75">
        <v>5608</v>
      </c>
      <c r="S136" s="75">
        <v>6181</v>
      </c>
      <c r="T136" s="75">
        <v>6554</v>
      </c>
      <c r="U136" s="75">
        <v>6931</v>
      </c>
      <c r="V136" s="75">
        <v>7322</v>
      </c>
      <c r="W136" s="75">
        <v>7713</v>
      </c>
      <c r="X136" s="76">
        <v>8113</v>
      </c>
    </row>
    <row r="137" spans="2:24" ht="15.5" x14ac:dyDescent="0.35">
      <c r="B137" s="86">
        <v>25000</v>
      </c>
      <c r="C137" s="74">
        <v>440</v>
      </c>
      <c r="D137" s="75">
        <v>5264</v>
      </c>
      <c r="E137" s="77">
        <v>5715</v>
      </c>
      <c r="F137" s="75">
        <v>6183</v>
      </c>
      <c r="G137" s="75">
        <v>6683</v>
      </c>
      <c r="H137" s="75">
        <v>7153</v>
      </c>
      <c r="I137" s="75">
        <v>7865</v>
      </c>
      <c r="J137" s="75">
        <v>8178</v>
      </c>
      <c r="K137" s="75">
        <v>8719</v>
      </c>
      <c r="L137" s="76">
        <v>9261</v>
      </c>
      <c r="N137" s="86">
        <v>25000</v>
      </c>
      <c r="O137" s="74">
        <v>440</v>
      </c>
      <c r="P137" s="75">
        <v>5480</v>
      </c>
      <c r="Q137" s="77">
        <v>5927</v>
      </c>
      <c r="R137" s="75">
        <v>6402</v>
      </c>
      <c r="S137" s="75">
        <v>6878</v>
      </c>
      <c r="T137" s="75">
        <v>7376</v>
      </c>
      <c r="U137" s="75">
        <v>7884</v>
      </c>
      <c r="V137" s="75">
        <v>8403</v>
      </c>
      <c r="W137" s="75">
        <v>8940</v>
      </c>
      <c r="X137" s="76">
        <v>9480</v>
      </c>
    </row>
    <row r="138" spans="2:24" ht="15.5" x14ac:dyDescent="0.35">
      <c r="B138" s="86">
        <v>25000</v>
      </c>
      <c r="C138" s="74">
        <v>480</v>
      </c>
      <c r="D138" s="75">
        <v>5812</v>
      </c>
      <c r="E138" s="78">
        <v>6409</v>
      </c>
      <c r="F138" s="75">
        <v>7025</v>
      </c>
      <c r="G138" s="75">
        <v>7678</v>
      </c>
      <c r="H138" s="75">
        <v>8348</v>
      </c>
      <c r="I138" s="75">
        <v>9033</v>
      </c>
      <c r="J138" s="75">
        <v>9729</v>
      </c>
      <c r="K138" s="75">
        <v>10478</v>
      </c>
      <c r="L138" s="76">
        <v>11255</v>
      </c>
      <c r="N138" s="86">
        <v>25000</v>
      </c>
      <c r="O138" s="74">
        <v>480</v>
      </c>
      <c r="P138" s="75">
        <v>5984</v>
      </c>
      <c r="Q138" s="78">
        <v>6588</v>
      </c>
      <c r="R138" s="75">
        <v>7200</v>
      </c>
      <c r="S138" s="75">
        <v>7862</v>
      </c>
      <c r="T138" s="75">
        <v>8528</v>
      </c>
      <c r="U138" s="75">
        <v>9211</v>
      </c>
      <c r="V138" s="75">
        <v>9917</v>
      </c>
      <c r="W138" s="75">
        <v>10859</v>
      </c>
      <c r="X138" s="76">
        <v>11453</v>
      </c>
    </row>
    <row r="139" spans="2:24" ht="15.5" x14ac:dyDescent="0.35">
      <c r="B139" s="86">
        <v>25000</v>
      </c>
      <c r="C139" s="74">
        <v>520</v>
      </c>
      <c r="D139" s="75">
        <v>8661</v>
      </c>
      <c r="E139" s="75">
        <v>7481</v>
      </c>
      <c r="F139" s="75">
        <v>8327</v>
      </c>
      <c r="G139" s="75">
        <v>9218</v>
      </c>
      <c r="H139" s="75">
        <v>10132</v>
      </c>
      <c r="I139" s="75">
        <v>11090</v>
      </c>
      <c r="J139" s="75">
        <v>12138</v>
      </c>
      <c r="K139" s="75">
        <v>13240</v>
      </c>
      <c r="L139" s="76">
        <v>14393</v>
      </c>
      <c r="N139" s="86">
        <v>25000</v>
      </c>
      <c r="O139" s="74">
        <v>520</v>
      </c>
      <c r="P139" s="75">
        <v>6508</v>
      </c>
      <c r="Q139" s="75">
        <v>7614</v>
      </c>
      <c r="R139" s="75">
        <v>8475</v>
      </c>
      <c r="S139" s="75">
        <v>9384</v>
      </c>
      <c r="T139" s="75">
        <v>10283</v>
      </c>
      <c r="U139" s="75">
        <v>11236</v>
      </c>
      <c r="V139" s="75">
        <v>12291</v>
      </c>
      <c r="W139" s="75">
        <v>13400</v>
      </c>
      <c r="X139" s="76">
        <v>14547</v>
      </c>
    </row>
    <row r="140" spans="2:24" ht="15.5" x14ac:dyDescent="0.35">
      <c r="B140" s="86">
        <v>25000</v>
      </c>
      <c r="C140" s="74">
        <v>560</v>
      </c>
      <c r="D140" s="75">
        <v>8164</v>
      </c>
      <c r="E140" s="75">
        <v>9403</v>
      </c>
      <c r="F140" s="75">
        <v>10718</v>
      </c>
      <c r="G140" s="75">
        <v>12124</v>
      </c>
      <c r="H140" s="75">
        <v>13664</v>
      </c>
      <c r="I140" s="75">
        <v>15308</v>
      </c>
      <c r="J140" s="75">
        <v>0</v>
      </c>
      <c r="K140" s="75">
        <v>0</v>
      </c>
      <c r="L140" s="76">
        <v>0</v>
      </c>
      <c r="N140" s="86">
        <v>25000</v>
      </c>
      <c r="O140" s="74">
        <v>560</v>
      </c>
      <c r="P140" s="75">
        <v>8284</v>
      </c>
      <c r="Q140" s="75">
        <v>9523</v>
      </c>
      <c r="R140" s="75">
        <v>10837</v>
      </c>
      <c r="S140" s="75">
        <v>12245</v>
      </c>
      <c r="T140" s="75">
        <v>13788</v>
      </c>
      <c r="U140" s="75">
        <v>15425</v>
      </c>
      <c r="V140" s="75">
        <v>0</v>
      </c>
      <c r="W140" s="75">
        <v>0</v>
      </c>
      <c r="X140" s="76">
        <v>0</v>
      </c>
    </row>
    <row r="141" spans="2:24" ht="16" thickBot="1" x14ac:dyDescent="0.4">
      <c r="B141" s="87">
        <v>25000</v>
      </c>
      <c r="C141" s="79">
        <v>600</v>
      </c>
      <c r="D141" s="80">
        <v>11756</v>
      </c>
      <c r="E141" s="80">
        <v>13484</v>
      </c>
      <c r="F141" s="80">
        <v>15853</v>
      </c>
      <c r="G141" s="80">
        <v>0</v>
      </c>
      <c r="H141" s="80">
        <v>0</v>
      </c>
      <c r="I141" s="80">
        <v>0</v>
      </c>
      <c r="J141" s="80">
        <v>0</v>
      </c>
      <c r="K141" s="80">
        <v>0</v>
      </c>
      <c r="L141" s="81">
        <v>0</v>
      </c>
      <c r="N141" s="87">
        <v>25000</v>
      </c>
      <c r="O141" s="79">
        <v>600</v>
      </c>
      <c r="P141" s="80">
        <v>11892</v>
      </c>
      <c r="Q141" s="80">
        <v>13627</v>
      </c>
      <c r="R141" s="80">
        <v>15812</v>
      </c>
      <c r="S141" s="80">
        <v>0</v>
      </c>
      <c r="T141" s="80">
        <v>0</v>
      </c>
      <c r="U141" s="80">
        <v>0</v>
      </c>
      <c r="V141" s="80">
        <v>0</v>
      </c>
      <c r="W141" s="80">
        <v>0</v>
      </c>
      <c r="X141" s="81">
        <v>0</v>
      </c>
    </row>
    <row r="142" spans="2:24" ht="15.5" x14ac:dyDescent="0.35">
      <c r="B142" s="85">
        <v>30000</v>
      </c>
      <c r="C142" s="71">
        <v>360</v>
      </c>
      <c r="D142" s="62">
        <v>4335</v>
      </c>
      <c r="E142" s="72">
        <v>4566</v>
      </c>
      <c r="F142" s="72">
        <v>4805</v>
      </c>
      <c r="G142" s="72">
        <v>5043</v>
      </c>
      <c r="H142" s="72">
        <v>5281</v>
      </c>
      <c r="I142" s="72">
        <v>5525</v>
      </c>
      <c r="J142" s="72">
        <v>5771</v>
      </c>
      <c r="K142" s="72">
        <v>8017</v>
      </c>
      <c r="L142" s="73">
        <v>6270</v>
      </c>
      <c r="N142" s="85">
        <v>30000</v>
      </c>
      <c r="O142" s="71">
        <v>360</v>
      </c>
      <c r="P142" s="62">
        <v>4852</v>
      </c>
      <c r="Q142" s="72">
        <v>5089</v>
      </c>
      <c r="R142" s="72">
        <v>5327</v>
      </c>
      <c r="S142" s="72">
        <v>5572</v>
      </c>
      <c r="T142" s="72">
        <v>5818</v>
      </c>
      <c r="U142" s="72">
        <v>6061</v>
      </c>
      <c r="V142" s="72">
        <v>6318</v>
      </c>
      <c r="W142" s="72">
        <v>6593</v>
      </c>
      <c r="X142" s="73">
        <v>6867</v>
      </c>
    </row>
    <row r="143" spans="2:24" ht="15.5" x14ac:dyDescent="0.35">
      <c r="B143" s="86">
        <v>30000</v>
      </c>
      <c r="C143" s="74">
        <v>400</v>
      </c>
      <c r="D143" s="78">
        <v>4436</v>
      </c>
      <c r="E143" s="75">
        <v>4735</v>
      </c>
      <c r="F143" s="75">
        <v>5044</v>
      </c>
      <c r="G143" s="75">
        <v>5353</v>
      </c>
      <c r="H143" s="75">
        <v>5671</v>
      </c>
      <c r="I143" s="75">
        <v>5994</v>
      </c>
      <c r="J143" s="75">
        <v>6316</v>
      </c>
      <c r="K143" s="75">
        <v>6881</v>
      </c>
      <c r="L143" s="76">
        <v>7011</v>
      </c>
      <c r="N143" s="86">
        <v>30000</v>
      </c>
      <c r="O143" s="74">
        <v>400</v>
      </c>
      <c r="P143" s="78">
        <v>4789</v>
      </c>
      <c r="Q143" s="75">
        <v>5080</v>
      </c>
      <c r="R143" s="75">
        <v>5391</v>
      </c>
      <c r="S143" s="75">
        <v>5713</v>
      </c>
      <c r="T143" s="75">
        <v>6037</v>
      </c>
      <c r="U143" s="75">
        <v>6361</v>
      </c>
      <c r="V143" s="75">
        <v>6712</v>
      </c>
      <c r="W143" s="75">
        <v>7064</v>
      </c>
      <c r="X143" s="76">
        <v>7424</v>
      </c>
    </row>
    <row r="144" spans="2:24" ht="15.5" x14ac:dyDescent="0.35">
      <c r="B144" s="86">
        <v>30000</v>
      </c>
      <c r="C144" s="74">
        <v>440</v>
      </c>
      <c r="D144" s="75">
        <v>4708</v>
      </c>
      <c r="E144" s="77">
        <v>5101</v>
      </c>
      <c r="F144" s="75">
        <v>5496</v>
      </c>
      <c r="G144" s="75">
        <v>5907</v>
      </c>
      <c r="H144" s="75">
        <v>8324</v>
      </c>
      <c r="I144" s="75">
        <v>6751</v>
      </c>
      <c r="J144" s="75">
        <v>7190</v>
      </c>
      <c r="K144" s="75">
        <v>7841</v>
      </c>
      <c r="L144" s="76" t="s">
        <v>139</v>
      </c>
      <c r="N144" s="86">
        <v>30000</v>
      </c>
      <c r="O144" s="74">
        <v>440</v>
      </c>
      <c r="P144" s="75">
        <v>4985</v>
      </c>
      <c r="Q144" s="77">
        <v>5383</v>
      </c>
      <c r="R144" s="75">
        <v>5790</v>
      </c>
      <c r="S144" s="75">
        <v>209</v>
      </c>
      <c r="T144" s="75">
        <v>8833</v>
      </c>
      <c r="U144" s="75">
        <v>7074</v>
      </c>
      <c r="V144" s="75">
        <v>7515</v>
      </c>
      <c r="W144" s="75">
        <v>6004</v>
      </c>
      <c r="X144" s="76">
        <v>8493</v>
      </c>
    </row>
    <row r="145" spans="2:24" ht="15.5" x14ac:dyDescent="0.35">
      <c r="B145" s="86">
        <v>30000</v>
      </c>
      <c r="C145" s="74">
        <v>480</v>
      </c>
      <c r="D145" s="75">
        <v>5180</v>
      </c>
      <c r="E145" s="75">
        <v>5875</v>
      </c>
      <c r="F145" s="75">
        <v>6216</v>
      </c>
      <c r="G145" s="75">
        <v>6764</v>
      </c>
      <c r="H145" s="75">
        <v>7326</v>
      </c>
      <c r="I145" s="75">
        <v>7907</v>
      </c>
      <c r="J145" s="75">
        <v>8517</v>
      </c>
      <c r="K145" s="75">
        <v>9171</v>
      </c>
      <c r="L145" s="76">
        <v>9847</v>
      </c>
      <c r="N145" s="86">
        <v>30000</v>
      </c>
      <c r="O145" s="74">
        <v>480</v>
      </c>
      <c r="P145" s="75">
        <v>5388</v>
      </c>
      <c r="Q145" s="75">
        <v>5903</v>
      </c>
      <c r="R145" s="75">
        <v>6445</v>
      </c>
      <c r="S145" s="75">
        <v>8994</v>
      </c>
      <c r="T145" s="75">
        <v>7551</v>
      </c>
      <c r="U145" s="75">
        <v>8144</v>
      </c>
      <c r="V145" s="75">
        <v>8750</v>
      </c>
      <c r="W145" s="75">
        <v>9420</v>
      </c>
      <c r="X145" s="76">
        <v>10108</v>
      </c>
    </row>
    <row r="146" spans="2:24" ht="15.5" x14ac:dyDescent="0.35">
      <c r="B146" s="86">
        <v>30000</v>
      </c>
      <c r="C146" s="74">
        <v>520</v>
      </c>
      <c r="D146" s="75">
        <v>5813</v>
      </c>
      <c r="E146" s="75">
        <v>6525</v>
      </c>
      <c r="F146" s="75">
        <v>7260</v>
      </c>
      <c r="G146" s="75">
        <v>8021</v>
      </c>
      <c r="H146" s="75">
        <v>8814</v>
      </c>
      <c r="I146" s="75">
        <v>9653</v>
      </c>
      <c r="J146" s="75">
        <v>10575</v>
      </c>
      <c r="K146" s="75">
        <v>11583</v>
      </c>
      <c r="L146" s="76">
        <v>12568</v>
      </c>
      <c r="N146" s="86">
        <v>30000</v>
      </c>
      <c r="O146" s="74">
        <v>520</v>
      </c>
      <c r="P146" s="75">
        <v>5994</v>
      </c>
      <c r="Q146" s="75">
        <v>8709</v>
      </c>
      <c r="R146" s="75">
        <v>7447</v>
      </c>
      <c r="S146" s="75">
        <v>8210</v>
      </c>
      <c r="T146" s="75">
        <v>9002</v>
      </c>
      <c r="U146" s="75">
        <v>9841</v>
      </c>
      <c r="V146" s="75">
        <v>10785</v>
      </c>
      <c r="W146" s="75">
        <v>11770</v>
      </c>
      <c r="X146" s="76">
        <v>12787</v>
      </c>
    </row>
    <row r="147" spans="2:24" ht="15.5" x14ac:dyDescent="0.35">
      <c r="B147" s="86">
        <v>30000</v>
      </c>
      <c r="C147" s="74">
        <v>560</v>
      </c>
      <c r="D147" s="75">
        <v>7248</v>
      </c>
      <c r="E147" s="75">
        <v>8389</v>
      </c>
      <c r="F147" s="75">
        <v>9565</v>
      </c>
      <c r="G147" s="75">
        <v>0</v>
      </c>
      <c r="H147" s="75">
        <v>0</v>
      </c>
      <c r="I147" s="75">
        <v>0</v>
      </c>
      <c r="J147" s="75">
        <v>0</v>
      </c>
      <c r="K147" s="75">
        <v>0</v>
      </c>
      <c r="L147" s="76">
        <v>0</v>
      </c>
      <c r="N147" s="86">
        <v>30000</v>
      </c>
      <c r="O147" s="74">
        <v>560</v>
      </c>
      <c r="P147" s="75">
        <v>7396</v>
      </c>
      <c r="Q147" s="75">
        <v>8521</v>
      </c>
      <c r="R147" s="75">
        <v>9723</v>
      </c>
      <c r="S147" s="75">
        <v>0</v>
      </c>
      <c r="T147" s="75">
        <v>0</v>
      </c>
      <c r="U147" s="75">
        <v>0</v>
      </c>
      <c r="V147" s="75">
        <v>0</v>
      </c>
      <c r="W147" s="75">
        <v>0</v>
      </c>
      <c r="X147" s="76">
        <v>0</v>
      </c>
    </row>
    <row r="148" spans="2:24" ht="16" thickBot="1" x14ac:dyDescent="0.4">
      <c r="B148" s="87">
        <v>30000</v>
      </c>
      <c r="C148" s="79">
        <v>600</v>
      </c>
      <c r="D148" s="80">
        <v>11111</v>
      </c>
      <c r="E148" s="80">
        <v>12647</v>
      </c>
      <c r="F148" s="80">
        <v>14737</v>
      </c>
      <c r="G148" s="80">
        <v>0</v>
      </c>
      <c r="H148" s="80">
        <v>0</v>
      </c>
      <c r="I148" s="80">
        <v>0</v>
      </c>
      <c r="J148" s="80">
        <v>0</v>
      </c>
      <c r="K148" s="80">
        <v>0</v>
      </c>
      <c r="L148" s="81">
        <v>0</v>
      </c>
      <c r="N148" s="87">
        <v>30000</v>
      </c>
      <c r="O148" s="79">
        <v>600</v>
      </c>
      <c r="P148" s="80">
        <v>11379</v>
      </c>
      <c r="Q148" s="80">
        <v>12958</v>
      </c>
      <c r="R148" s="80">
        <v>15043</v>
      </c>
      <c r="S148" s="80">
        <v>0</v>
      </c>
      <c r="T148" s="80">
        <v>0</v>
      </c>
      <c r="U148" s="80">
        <v>0</v>
      </c>
      <c r="V148" s="80">
        <v>0</v>
      </c>
      <c r="W148" s="80">
        <v>0</v>
      </c>
      <c r="X148" s="81">
        <v>0</v>
      </c>
    </row>
    <row r="149" spans="2:24" ht="15.5" x14ac:dyDescent="0.35">
      <c r="B149" s="85">
        <v>35000</v>
      </c>
      <c r="C149" s="71">
        <v>360</v>
      </c>
      <c r="D149" s="72">
        <v>4458</v>
      </c>
      <c r="E149" s="72">
        <v>4660</v>
      </c>
      <c r="F149" s="72">
        <v>4861</v>
      </c>
      <c r="G149" s="72">
        <v>5081</v>
      </c>
      <c r="H149" s="72">
        <v>5308</v>
      </c>
      <c r="I149" s="72">
        <v>5531</v>
      </c>
      <c r="J149" s="72">
        <v>5768</v>
      </c>
      <c r="K149" s="72">
        <v>6028</v>
      </c>
      <c r="L149" s="73">
        <v>6283</v>
      </c>
      <c r="N149" s="85">
        <v>35000</v>
      </c>
      <c r="O149" s="71">
        <v>360</v>
      </c>
      <c r="P149" s="72">
        <v>5368</v>
      </c>
      <c r="Q149" s="72">
        <v>5591</v>
      </c>
      <c r="R149" s="72">
        <v>5833</v>
      </c>
      <c r="S149" s="72">
        <v>6088</v>
      </c>
      <c r="T149" s="72">
        <v>6343</v>
      </c>
      <c r="U149" s="72">
        <v>8600</v>
      </c>
      <c r="V149" s="72">
        <v>6873</v>
      </c>
      <c r="W149" s="72">
        <v>7146</v>
      </c>
      <c r="X149" s="73">
        <v>7418</v>
      </c>
    </row>
    <row r="150" spans="2:24" ht="15.5" x14ac:dyDescent="0.35">
      <c r="B150" s="86">
        <v>35000</v>
      </c>
      <c r="C150" s="74">
        <v>400</v>
      </c>
      <c r="D150" s="75">
        <v>4241</v>
      </c>
      <c r="E150" s="75">
        <v>4504</v>
      </c>
      <c r="F150" s="75">
        <v>4771</v>
      </c>
      <c r="G150" s="75">
        <v>5039</v>
      </c>
      <c r="H150" s="75">
        <v>5328</v>
      </c>
      <c r="I150" s="75">
        <v>5617</v>
      </c>
      <c r="J150" s="75">
        <v>5920</v>
      </c>
      <c r="K150" s="75">
        <v>6247</v>
      </c>
      <c r="L150" s="76">
        <v>6573</v>
      </c>
      <c r="N150" s="86">
        <v>35000</v>
      </c>
      <c r="O150" s="74">
        <v>400</v>
      </c>
      <c r="P150" s="75">
        <v>4763</v>
      </c>
      <c r="Q150" s="75">
        <v>5032</v>
      </c>
      <c r="R150" s="75">
        <v>5322</v>
      </c>
      <c r="S150" s="75">
        <v>5613</v>
      </c>
      <c r="T150" s="75">
        <v>5917</v>
      </c>
      <c r="U150" s="75">
        <v>6245</v>
      </c>
      <c r="V150" s="75">
        <v>6573</v>
      </c>
      <c r="W150" s="75">
        <v>6920</v>
      </c>
      <c r="X150" s="76">
        <v>7274</v>
      </c>
    </row>
    <row r="151" spans="2:24" ht="15.5" x14ac:dyDescent="0.35">
      <c r="B151" s="86">
        <v>35000</v>
      </c>
      <c r="C151" s="74">
        <v>440</v>
      </c>
      <c r="D151" s="75">
        <v>4327</v>
      </c>
      <c r="E151" s="75">
        <v>4689</v>
      </c>
      <c r="F151" s="75">
        <v>5018</v>
      </c>
      <c r="G151" s="75">
        <v>5376</v>
      </c>
      <c r="H151" s="75">
        <v>5741</v>
      </c>
      <c r="I151" s="75">
        <v>6128</v>
      </c>
      <c r="J151" s="75">
        <v>6535</v>
      </c>
      <c r="K151" s="75">
        <v>6959</v>
      </c>
      <c r="L151" s="76">
        <v>7402</v>
      </c>
      <c r="N151" s="86">
        <v>35000</v>
      </c>
      <c r="O151" s="74">
        <v>440</v>
      </c>
      <c r="P151" s="75">
        <v>4659</v>
      </c>
      <c r="Q151" s="75">
        <v>5012</v>
      </c>
      <c r="R151" s="75">
        <v>5375</v>
      </c>
      <c r="S151" s="75">
        <v>5744</v>
      </c>
      <c r="T151" s="75">
        <v>6136</v>
      </c>
      <c r="U151" s="75">
        <v>6546</v>
      </c>
      <c r="V151" s="75">
        <v>6978</v>
      </c>
      <c r="W151" s="75">
        <v>7426</v>
      </c>
      <c r="X151" s="76">
        <v>7887</v>
      </c>
    </row>
    <row r="152" spans="2:24" ht="15.5" x14ac:dyDescent="0.35">
      <c r="B152" s="86">
        <v>35000</v>
      </c>
      <c r="C152" s="74">
        <v>480</v>
      </c>
      <c r="D152" s="75">
        <v>4835</v>
      </c>
      <c r="E152" s="75">
        <v>5078</v>
      </c>
      <c r="F152" s="75">
        <v>5528</v>
      </c>
      <c r="G152" s="75">
        <v>5988</v>
      </c>
      <c r="H152" s="75">
        <v>6479</v>
      </c>
      <c r="I152" s="75">
        <v>6985</v>
      </c>
      <c r="J152" s="75">
        <v>7526</v>
      </c>
      <c r="K152" s="75">
        <v>8098</v>
      </c>
      <c r="L152" s="76">
        <v>8693</v>
      </c>
      <c r="N152" s="86">
        <v>35000</v>
      </c>
      <c r="O152" s="74">
        <v>480</v>
      </c>
      <c r="P152" s="75">
        <v>4911</v>
      </c>
      <c r="Q152" s="75">
        <v>5362</v>
      </c>
      <c r="R152" s="75">
        <v>5829</v>
      </c>
      <c r="S152" s="75">
        <v>6315</v>
      </c>
      <c r="T152" s="75">
        <v>6820</v>
      </c>
      <c r="U152" s="75">
        <v>7364</v>
      </c>
      <c r="V152" s="75">
        <v>7929</v>
      </c>
      <c r="W152" s="75">
        <v>8531</v>
      </c>
      <c r="X152" s="76">
        <v>9139</v>
      </c>
    </row>
    <row r="153" spans="2:24" ht="15.5" x14ac:dyDescent="0.35">
      <c r="B153" s="86">
        <v>35000</v>
      </c>
      <c r="C153" s="74">
        <v>520</v>
      </c>
      <c r="D153" s="75">
        <v>5167</v>
      </c>
      <c r="E153" s="75">
        <v>5778</v>
      </c>
      <c r="F153" s="75">
        <v>6413</v>
      </c>
      <c r="G153" s="75">
        <v>7065</v>
      </c>
      <c r="H153" s="75">
        <v>7766</v>
      </c>
      <c r="I153" s="75">
        <v>8551</v>
      </c>
      <c r="J153" s="75">
        <v>9377</v>
      </c>
      <c r="K153" s="75">
        <v>0</v>
      </c>
      <c r="L153" s="76">
        <v>0</v>
      </c>
      <c r="N153" s="86">
        <v>35000</v>
      </c>
      <c r="O153" s="74">
        <v>520</v>
      </c>
      <c r="P153" s="75">
        <v>5397</v>
      </c>
      <c r="Q153" s="75">
        <v>6016</v>
      </c>
      <c r="R153" s="75">
        <v>6652</v>
      </c>
      <c r="S153" s="75">
        <v>7315</v>
      </c>
      <c r="T153" s="75">
        <v>8026</v>
      </c>
      <c r="U153" s="75">
        <v>8822</v>
      </c>
      <c r="V153" s="75">
        <v>9652</v>
      </c>
      <c r="W153" s="75">
        <v>0</v>
      </c>
      <c r="X153" s="76">
        <v>0</v>
      </c>
    </row>
    <row r="154" spans="2:24" ht="15.5" x14ac:dyDescent="0.35">
      <c r="B154" s="86">
        <v>35000</v>
      </c>
      <c r="C154" s="74">
        <v>560</v>
      </c>
      <c r="D154" s="75">
        <v>6939</v>
      </c>
      <c r="E154" s="75">
        <v>7890</v>
      </c>
      <c r="F154" s="75">
        <v>9039</v>
      </c>
      <c r="G154" s="75">
        <v>0</v>
      </c>
      <c r="H154" s="75">
        <v>0</v>
      </c>
      <c r="I154" s="75">
        <v>0</v>
      </c>
      <c r="J154" s="75">
        <v>0</v>
      </c>
      <c r="K154" s="75">
        <v>0</v>
      </c>
      <c r="L154" s="76">
        <v>0</v>
      </c>
      <c r="N154" s="86">
        <v>35000</v>
      </c>
      <c r="O154" s="74">
        <v>560</v>
      </c>
      <c r="P154" s="75">
        <v>7290</v>
      </c>
      <c r="Q154" s="75">
        <v>8267</v>
      </c>
      <c r="R154" s="75"/>
      <c r="S154" s="75">
        <v>0</v>
      </c>
      <c r="T154" s="75">
        <v>0</v>
      </c>
      <c r="U154" s="75">
        <v>0</v>
      </c>
      <c r="V154" s="75">
        <v>0</v>
      </c>
      <c r="W154" s="75">
        <v>0</v>
      </c>
      <c r="X154" s="76">
        <v>0</v>
      </c>
    </row>
    <row r="155" spans="2:24" ht="16" thickBot="1" x14ac:dyDescent="0.4">
      <c r="B155" s="87">
        <v>35000</v>
      </c>
      <c r="C155" s="79">
        <v>600</v>
      </c>
      <c r="D155" s="80">
        <v>10627</v>
      </c>
      <c r="E155" s="80">
        <v>11977</v>
      </c>
      <c r="F155" s="80">
        <v>0</v>
      </c>
      <c r="G155" s="80">
        <v>0</v>
      </c>
      <c r="H155" s="80">
        <v>0</v>
      </c>
      <c r="I155" s="80">
        <v>0</v>
      </c>
      <c r="J155" s="80">
        <v>0</v>
      </c>
      <c r="K155" s="80">
        <v>0</v>
      </c>
      <c r="L155" s="81">
        <v>0</v>
      </c>
      <c r="N155" s="87">
        <v>35000</v>
      </c>
      <c r="O155" s="79">
        <v>600</v>
      </c>
      <c r="P155" s="80">
        <v>11079</v>
      </c>
      <c r="Q155" s="80">
        <v>0</v>
      </c>
      <c r="R155" s="80">
        <v>0</v>
      </c>
      <c r="S155" s="80">
        <v>0</v>
      </c>
      <c r="T155" s="80">
        <v>0</v>
      </c>
      <c r="U155" s="80">
        <v>0</v>
      </c>
      <c r="V155" s="80">
        <v>0</v>
      </c>
      <c r="W155" s="80">
        <v>0</v>
      </c>
      <c r="X155" s="81">
        <v>0</v>
      </c>
    </row>
    <row r="156" spans="2:24" ht="15.5" x14ac:dyDescent="0.35">
      <c r="B156" s="85">
        <v>40000</v>
      </c>
      <c r="C156" s="71">
        <v>360</v>
      </c>
      <c r="D156" s="72">
        <v>6129</v>
      </c>
      <c r="E156" s="72">
        <v>6356</v>
      </c>
      <c r="F156" s="72">
        <v>6563</v>
      </c>
      <c r="G156" s="72">
        <v>6780</v>
      </c>
      <c r="H156" s="72">
        <v>6997</v>
      </c>
      <c r="I156" s="72">
        <v>7214</v>
      </c>
      <c r="J156" s="72">
        <v>7432</v>
      </c>
      <c r="K156" s="72">
        <v>7648</v>
      </c>
      <c r="L156" s="73">
        <v>7866</v>
      </c>
      <c r="N156" s="85">
        <v>40000</v>
      </c>
      <c r="O156" s="71">
        <v>360</v>
      </c>
      <c r="P156" s="72">
        <v>8208</v>
      </c>
      <c r="Q156" s="72">
        <v>8422</v>
      </c>
      <c r="R156" s="72">
        <v>8838</v>
      </c>
      <c r="S156" s="72">
        <v>8851</v>
      </c>
      <c r="T156" s="72">
        <v>9085</v>
      </c>
      <c r="U156" s="72">
        <v>9279</v>
      </c>
      <c r="V156" s="72">
        <v>9492</v>
      </c>
      <c r="W156" s="72">
        <v>0</v>
      </c>
      <c r="X156" s="73">
        <v>0</v>
      </c>
    </row>
    <row r="157" spans="2:24" ht="15.5" x14ac:dyDescent="0.35">
      <c r="B157" s="86">
        <v>40000</v>
      </c>
      <c r="C157" s="74">
        <v>400</v>
      </c>
      <c r="D157" s="75">
        <v>4618</v>
      </c>
      <c r="E157" s="75">
        <v>4877</v>
      </c>
      <c r="F157" s="75">
        <v>5140</v>
      </c>
      <c r="G157" s="75">
        <v>5409</v>
      </c>
      <c r="H157" s="75">
        <v>5693</v>
      </c>
      <c r="I157" s="75">
        <v>5978</v>
      </c>
      <c r="J157" s="75">
        <v>6271</v>
      </c>
      <c r="K157" s="75">
        <v>6568</v>
      </c>
      <c r="L157" s="76">
        <v>6864</v>
      </c>
      <c r="N157" s="86">
        <v>40000</v>
      </c>
      <c r="O157" s="74">
        <v>400</v>
      </c>
      <c r="P157" s="75">
        <v>5750</v>
      </c>
      <c r="Q157" s="75">
        <v>8034</v>
      </c>
      <c r="R157" s="75">
        <v>8329</v>
      </c>
      <c r="S157" s="75">
        <v>8825</v>
      </c>
      <c r="T157" s="75">
        <v>8920</v>
      </c>
      <c r="U157" s="75">
        <v>7218</v>
      </c>
      <c r="V157" s="75">
        <v>7512</v>
      </c>
      <c r="W157" s="75">
        <v>0</v>
      </c>
      <c r="X157" s="76">
        <v>0</v>
      </c>
    </row>
    <row r="158" spans="2:24" ht="15.5" x14ac:dyDescent="0.35">
      <c r="B158" s="86">
        <v>40000</v>
      </c>
      <c r="C158" s="74">
        <v>440</v>
      </c>
      <c r="D158" s="75">
        <v>4258</v>
      </c>
      <c r="E158" s="75">
        <v>4558</v>
      </c>
      <c r="F158" s="75">
        <v>4872</v>
      </c>
      <c r="G158" s="75">
        <v>5205</v>
      </c>
      <c r="H158" s="75">
        <v>5550</v>
      </c>
      <c r="I158" s="75">
        <v>5912</v>
      </c>
      <c r="J158" s="75">
        <v>6288</v>
      </c>
      <c r="K158" s="75">
        <v>6674</v>
      </c>
      <c r="L158" s="76">
        <v>7063</v>
      </c>
      <c r="N158" s="86">
        <v>40000</v>
      </c>
      <c r="O158" s="74">
        <v>440</v>
      </c>
      <c r="P158" s="75">
        <v>4869</v>
      </c>
      <c r="Q158" s="75">
        <v>5208</v>
      </c>
      <c r="R158" s="75">
        <v>5556</v>
      </c>
      <c r="S158" s="75">
        <v>5921</v>
      </c>
      <c r="T158" s="75">
        <v>8300</v>
      </c>
      <c r="U158" s="75">
        <v>6893</v>
      </c>
      <c r="V158" s="75">
        <v>7087</v>
      </c>
      <c r="W158" s="75">
        <v>0</v>
      </c>
      <c r="X158" s="76">
        <v>0</v>
      </c>
    </row>
    <row r="159" spans="2:24" ht="15.5" x14ac:dyDescent="0.35">
      <c r="B159" s="86">
        <v>40000</v>
      </c>
      <c r="C159" s="74">
        <v>480</v>
      </c>
      <c r="D159" s="75">
        <v>4320</v>
      </c>
      <c r="E159" s="75">
        <v>4704</v>
      </c>
      <c r="F159" s="75">
        <v>5104</v>
      </c>
      <c r="G159" s="75">
        <v>5517</v>
      </c>
      <c r="H159" s="75">
        <v>5966</v>
      </c>
      <c r="I159" s="75">
        <v>6438</v>
      </c>
      <c r="J159" s="75">
        <v>6930</v>
      </c>
      <c r="K159" s="75">
        <v>7434</v>
      </c>
      <c r="L159" s="76">
        <v>0</v>
      </c>
      <c r="N159" s="86">
        <v>40000</v>
      </c>
      <c r="O159" s="74">
        <v>480</v>
      </c>
      <c r="P159" s="75">
        <v>4714</v>
      </c>
      <c r="Q159" s="75">
        <v>5123</v>
      </c>
      <c r="R159" s="75">
        <v>5548</v>
      </c>
      <c r="S159" s="75">
        <v>6003</v>
      </c>
      <c r="T159" s="75">
        <v>6488</v>
      </c>
      <c r="U159" s="75">
        <v>8990</v>
      </c>
      <c r="V159" s="75">
        <v>7504</v>
      </c>
      <c r="W159" s="75">
        <v>0</v>
      </c>
      <c r="X159" s="76">
        <v>0</v>
      </c>
    </row>
    <row r="160" spans="2:24" ht="15.5" x14ac:dyDescent="0.35">
      <c r="B160" s="86">
        <v>40000</v>
      </c>
      <c r="C160" s="74">
        <v>520</v>
      </c>
      <c r="D160" s="75">
        <v>4713</v>
      </c>
      <c r="E160" s="75">
        <v>5232</v>
      </c>
      <c r="F160" s="75">
        <v>5769</v>
      </c>
      <c r="G160" s="75">
        <v>8354</v>
      </c>
      <c r="H160" s="75">
        <v>6995</v>
      </c>
      <c r="I160" s="75">
        <v>7680</v>
      </c>
      <c r="J160" s="75">
        <v>0</v>
      </c>
      <c r="K160" s="75">
        <v>0</v>
      </c>
      <c r="L160" s="76">
        <v>0</v>
      </c>
      <c r="N160" s="86">
        <v>40000</v>
      </c>
      <c r="O160" s="74">
        <v>520</v>
      </c>
      <c r="P160" s="75">
        <v>5075</v>
      </c>
      <c r="Q160" s="75">
        <v>5607</v>
      </c>
      <c r="R160" s="75">
        <v>8197</v>
      </c>
      <c r="S160" s="75">
        <v>8839</v>
      </c>
      <c r="T160" s="75">
        <v>7528</v>
      </c>
      <c r="U160" s="75">
        <v>8229</v>
      </c>
      <c r="V160" s="75">
        <v>0</v>
      </c>
      <c r="W160" s="75">
        <v>0</v>
      </c>
      <c r="X160" s="76">
        <v>0</v>
      </c>
    </row>
    <row r="161" spans="2:24" ht="15.5" x14ac:dyDescent="0.35">
      <c r="B161" s="86">
        <v>40000</v>
      </c>
      <c r="C161" s="74">
        <v>560</v>
      </c>
      <c r="D161" s="75">
        <v>6561</v>
      </c>
      <c r="E161" s="75">
        <v>7399</v>
      </c>
      <c r="F161" s="75">
        <v>8493</v>
      </c>
      <c r="G161" s="75">
        <v>0</v>
      </c>
      <c r="H161" s="75">
        <v>0</v>
      </c>
      <c r="I161" s="75">
        <v>0</v>
      </c>
      <c r="J161" s="75">
        <v>0</v>
      </c>
      <c r="K161" s="75">
        <v>0</v>
      </c>
      <c r="L161" s="76">
        <v>0</v>
      </c>
      <c r="N161" s="86">
        <v>40000</v>
      </c>
      <c r="O161" s="74">
        <v>560</v>
      </c>
      <c r="P161" s="75">
        <v>7122</v>
      </c>
      <c r="Q161" s="75">
        <v>8058</v>
      </c>
      <c r="R161" s="75">
        <v>0</v>
      </c>
      <c r="S161" s="75">
        <v>0</v>
      </c>
      <c r="T161" s="75">
        <v>0</v>
      </c>
      <c r="U161" s="75">
        <v>0</v>
      </c>
      <c r="V161" s="75">
        <v>0</v>
      </c>
      <c r="W161" s="75">
        <v>0</v>
      </c>
      <c r="X161" s="76">
        <v>0</v>
      </c>
    </row>
    <row r="162" spans="2:24" ht="16" thickBot="1" x14ac:dyDescent="0.4">
      <c r="B162" s="87">
        <v>40000</v>
      </c>
      <c r="C162" s="79">
        <v>600</v>
      </c>
      <c r="D162" s="80">
        <v>9700</v>
      </c>
      <c r="E162" s="80">
        <v>0</v>
      </c>
      <c r="F162" s="80">
        <v>0</v>
      </c>
      <c r="G162" s="80">
        <v>0</v>
      </c>
      <c r="H162" s="80">
        <v>0</v>
      </c>
      <c r="I162" s="80">
        <v>0</v>
      </c>
      <c r="J162" s="80">
        <v>0</v>
      </c>
      <c r="K162" s="80">
        <v>0</v>
      </c>
      <c r="L162" s="81">
        <v>0</v>
      </c>
      <c r="N162" s="87">
        <v>40000</v>
      </c>
      <c r="O162" s="79">
        <v>600</v>
      </c>
      <c r="P162" s="80">
        <v>0</v>
      </c>
      <c r="Q162" s="80">
        <v>0</v>
      </c>
      <c r="R162" s="80">
        <v>0</v>
      </c>
      <c r="S162" s="80">
        <v>0</v>
      </c>
      <c r="T162" s="80">
        <v>0</v>
      </c>
      <c r="U162" s="80">
        <v>0</v>
      </c>
      <c r="V162" s="80">
        <v>0</v>
      </c>
      <c r="W162" s="80">
        <v>0</v>
      </c>
      <c r="X162" s="81">
        <v>0</v>
      </c>
    </row>
    <row r="163" spans="2:24" ht="15.5" x14ac:dyDescent="0.35">
      <c r="B163" s="88">
        <v>45000</v>
      </c>
      <c r="C163" s="82">
        <v>360</v>
      </c>
      <c r="D163" s="83">
        <v>9810</v>
      </c>
      <c r="E163" s="83">
        <v>9778</v>
      </c>
      <c r="F163" s="83">
        <v>9942</v>
      </c>
      <c r="G163" s="83">
        <v>10109</v>
      </c>
      <c r="H163" s="83">
        <v>10275</v>
      </c>
      <c r="I163" s="83">
        <v>0</v>
      </c>
      <c r="J163" s="83">
        <v>0</v>
      </c>
      <c r="K163" s="83">
        <v>0</v>
      </c>
      <c r="L163" s="84">
        <v>0</v>
      </c>
      <c r="N163" s="88">
        <v>45000</v>
      </c>
      <c r="O163" s="82">
        <v>360</v>
      </c>
      <c r="P163" s="83">
        <v>12451</v>
      </c>
      <c r="Q163" s="83">
        <v>12617</v>
      </c>
      <c r="R163" s="83">
        <v>12784</v>
      </c>
      <c r="S163" s="83">
        <v>0</v>
      </c>
      <c r="T163" s="83">
        <v>0</v>
      </c>
      <c r="U163" s="83">
        <v>0</v>
      </c>
      <c r="V163" s="83">
        <v>0</v>
      </c>
      <c r="W163" s="83">
        <v>0</v>
      </c>
      <c r="X163" s="84">
        <v>0</v>
      </c>
    </row>
    <row r="164" spans="2:24" ht="15.5" x14ac:dyDescent="0.35">
      <c r="B164" s="86">
        <v>45000</v>
      </c>
      <c r="C164" s="74">
        <v>400</v>
      </c>
      <c r="D164" s="75">
        <v>6865</v>
      </c>
      <c r="E164" s="75">
        <v>7098</v>
      </c>
      <c r="F164" s="75">
        <v>7331</v>
      </c>
      <c r="G164" s="75">
        <v>7585</v>
      </c>
      <c r="H164" s="75">
        <v>7798</v>
      </c>
      <c r="I164" s="75">
        <v>0</v>
      </c>
      <c r="J164" s="75">
        <v>0</v>
      </c>
      <c r="K164" s="75">
        <v>0</v>
      </c>
      <c r="L164" s="76">
        <v>0</v>
      </c>
      <c r="N164" s="86">
        <v>45000</v>
      </c>
      <c r="O164" s="74">
        <v>400</v>
      </c>
      <c r="P164" s="75">
        <v>9113</v>
      </c>
      <c r="Q164" s="75">
        <v>9342</v>
      </c>
      <c r="R164" s="75">
        <v>9571</v>
      </c>
      <c r="S164" s="75">
        <v>0</v>
      </c>
      <c r="T164" s="75">
        <v>0</v>
      </c>
      <c r="U164" s="75">
        <v>0</v>
      </c>
      <c r="V164" s="75">
        <v>0</v>
      </c>
      <c r="W164" s="75">
        <v>0</v>
      </c>
      <c r="X164" s="76">
        <v>0</v>
      </c>
    </row>
    <row r="165" spans="2:24" ht="15.5" x14ac:dyDescent="0.35">
      <c r="B165" s="86">
        <v>45000</v>
      </c>
      <c r="C165" s="74">
        <v>440</v>
      </c>
      <c r="D165" s="75">
        <v>5069</v>
      </c>
      <c r="E165" s="75">
        <v>5388</v>
      </c>
      <c r="F165" s="75">
        <v>5710</v>
      </c>
      <c r="G165" s="75">
        <v>6025</v>
      </c>
      <c r="H165" s="75">
        <v>6344</v>
      </c>
      <c r="I165" s="75">
        <v>0</v>
      </c>
      <c r="J165" s="75">
        <v>0</v>
      </c>
      <c r="K165" s="75">
        <v>0</v>
      </c>
      <c r="L165" s="76">
        <v>0</v>
      </c>
      <c r="N165" s="86">
        <v>45000</v>
      </c>
      <c r="O165" s="74">
        <v>440</v>
      </c>
      <c r="P165" s="75">
        <v>6719</v>
      </c>
      <c r="Q165" s="75">
        <v>7032</v>
      </c>
      <c r="R165" s="75">
        <v>7345</v>
      </c>
      <c r="S165" s="75">
        <v>0</v>
      </c>
      <c r="T165" s="75">
        <v>0</v>
      </c>
      <c r="U165" s="75">
        <v>0</v>
      </c>
      <c r="V165" s="75">
        <v>0</v>
      </c>
      <c r="W165" s="75">
        <v>0</v>
      </c>
      <c r="X165" s="76">
        <v>0</v>
      </c>
    </row>
    <row r="166" spans="2:24" ht="15.5" x14ac:dyDescent="0.35">
      <c r="B166" s="86">
        <v>45000</v>
      </c>
      <c r="C166" s="74">
        <v>480</v>
      </c>
      <c r="D166" s="75">
        <v>4477</v>
      </c>
      <c r="E166" s="75">
        <v>4845</v>
      </c>
      <c r="F166" s="75">
        <v>5241</v>
      </c>
      <c r="G166" s="75">
        <v>5651</v>
      </c>
      <c r="H166" s="75">
        <v>6072</v>
      </c>
      <c r="I166" s="75">
        <v>0</v>
      </c>
      <c r="J166" s="75">
        <v>0</v>
      </c>
      <c r="K166" s="75">
        <v>0</v>
      </c>
      <c r="L166" s="76">
        <v>0</v>
      </c>
      <c r="N166" s="86">
        <v>45000</v>
      </c>
      <c r="O166" s="74">
        <v>480</v>
      </c>
      <c r="P166" s="75">
        <v>5445</v>
      </c>
      <c r="Q166" s="75">
        <v>5670</v>
      </c>
      <c r="R166" s="75">
        <v>6298</v>
      </c>
      <c r="S166" s="75">
        <v>0</v>
      </c>
      <c r="T166" s="75">
        <v>0</v>
      </c>
      <c r="U166" s="75">
        <v>0</v>
      </c>
      <c r="V166" s="75">
        <v>0</v>
      </c>
      <c r="W166" s="75">
        <v>0</v>
      </c>
      <c r="X166" s="76">
        <v>0</v>
      </c>
    </row>
    <row r="167" spans="2:24" ht="15.5" x14ac:dyDescent="0.35">
      <c r="B167" s="86">
        <v>45000</v>
      </c>
      <c r="C167" s="74">
        <v>520</v>
      </c>
      <c r="D167" s="75">
        <v>4630</v>
      </c>
      <c r="E167" s="75">
        <v>5128</v>
      </c>
      <c r="F167" s="75">
        <v>5853</v>
      </c>
      <c r="G167" s="75">
        <v>8230</v>
      </c>
      <c r="H167" s="75">
        <v>0</v>
      </c>
      <c r="I167" s="75">
        <v>0</v>
      </c>
      <c r="J167" s="75">
        <v>0</v>
      </c>
      <c r="K167" s="75">
        <v>0</v>
      </c>
      <c r="L167" s="76">
        <v>0</v>
      </c>
      <c r="N167" s="86">
        <v>45000</v>
      </c>
      <c r="O167" s="74">
        <v>520</v>
      </c>
      <c r="P167" s="75">
        <v>5293</v>
      </c>
      <c r="Q167" s="75">
        <v>5849</v>
      </c>
      <c r="R167" s="75">
        <v>6438</v>
      </c>
      <c r="S167" s="75">
        <v>0</v>
      </c>
      <c r="T167" s="75">
        <v>0</v>
      </c>
      <c r="U167" s="75">
        <v>0</v>
      </c>
      <c r="V167" s="75">
        <v>0</v>
      </c>
      <c r="W167" s="75">
        <v>0</v>
      </c>
      <c r="X167" s="76">
        <v>0</v>
      </c>
    </row>
    <row r="168" spans="2:24" ht="15.5" x14ac:dyDescent="0.35">
      <c r="B168" s="86">
        <v>45000</v>
      </c>
      <c r="C168" s="74">
        <v>560</v>
      </c>
      <c r="D168" s="75">
        <v>6527</v>
      </c>
      <c r="E168" s="75">
        <v>0</v>
      </c>
      <c r="F168" s="75">
        <v>0</v>
      </c>
      <c r="G168" s="75">
        <v>0</v>
      </c>
      <c r="H168" s="75">
        <v>0</v>
      </c>
      <c r="I168" s="75">
        <v>0</v>
      </c>
      <c r="J168" s="75">
        <v>0</v>
      </c>
      <c r="K168" s="75">
        <v>0</v>
      </c>
      <c r="L168" s="76">
        <v>0</v>
      </c>
      <c r="N168" s="86">
        <v>45000</v>
      </c>
      <c r="O168" s="74">
        <v>560</v>
      </c>
      <c r="P168" s="75">
        <v>0</v>
      </c>
      <c r="Q168" s="75">
        <v>0</v>
      </c>
      <c r="R168" s="75">
        <v>0</v>
      </c>
      <c r="S168" s="75">
        <v>0</v>
      </c>
      <c r="T168" s="75">
        <v>0</v>
      </c>
      <c r="U168" s="75">
        <v>0</v>
      </c>
      <c r="V168" s="75">
        <v>0</v>
      </c>
      <c r="W168" s="75">
        <v>0</v>
      </c>
      <c r="X168" s="76">
        <v>0</v>
      </c>
    </row>
    <row r="169" spans="2:24" ht="16" thickBot="1" x14ac:dyDescent="0.4">
      <c r="B169" s="87">
        <v>45000</v>
      </c>
      <c r="C169" s="79">
        <v>600</v>
      </c>
      <c r="D169" s="80">
        <v>0</v>
      </c>
      <c r="E169" s="80">
        <v>0</v>
      </c>
      <c r="F169" s="80">
        <v>0</v>
      </c>
      <c r="G169" s="80">
        <v>0</v>
      </c>
      <c r="H169" s="80">
        <v>0</v>
      </c>
      <c r="I169" s="80">
        <v>0</v>
      </c>
      <c r="J169" s="80">
        <v>0</v>
      </c>
      <c r="K169" s="80">
        <v>0</v>
      </c>
      <c r="L169" s="81">
        <v>0</v>
      </c>
      <c r="N169" s="87">
        <v>45000</v>
      </c>
      <c r="O169" s="79">
        <v>600</v>
      </c>
      <c r="P169" s="80">
        <v>0</v>
      </c>
      <c r="Q169" s="80">
        <v>0</v>
      </c>
      <c r="R169" s="80">
        <v>0</v>
      </c>
      <c r="S169" s="80">
        <v>0</v>
      </c>
      <c r="T169" s="80">
        <v>0</v>
      </c>
      <c r="U169" s="80">
        <v>0</v>
      </c>
      <c r="V169" s="80">
        <v>0</v>
      </c>
      <c r="W169" s="80">
        <v>0</v>
      </c>
      <c r="X169" s="81">
        <v>0</v>
      </c>
    </row>
    <row r="171" spans="2:24" ht="15" thickBot="1" x14ac:dyDescent="0.4"/>
    <row r="172" spans="2:24" ht="15.5" x14ac:dyDescent="0.35">
      <c r="B172" s="161" t="s">
        <v>30</v>
      </c>
      <c r="C172" s="162"/>
      <c r="D172" s="162"/>
      <c r="E172" s="162"/>
      <c r="F172" s="162"/>
      <c r="G172" s="162"/>
      <c r="H172" s="162"/>
      <c r="I172" s="162"/>
      <c r="J172" s="162"/>
      <c r="K172" s="162"/>
      <c r="L172" s="163"/>
      <c r="N172" s="161" t="s">
        <v>31</v>
      </c>
      <c r="O172" s="162"/>
      <c r="P172" s="162"/>
      <c r="Q172" s="162"/>
      <c r="R172" s="162"/>
      <c r="S172" s="162"/>
      <c r="T172" s="162"/>
      <c r="U172" s="162"/>
      <c r="V172" s="162"/>
      <c r="W172" s="162"/>
      <c r="X172" s="163"/>
    </row>
    <row r="173" spans="2:24" ht="15.5" x14ac:dyDescent="0.35">
      <c r="B173" s="156" t="s">
        <v>144</v>
      </c>
      <c r="C173" s="151" t="s">
        <v>23</v>
      </c>
      <c r="D173" s="153" t="s">
        <v>24</v>
      </c>
      <c r="E173" s="154"/>
      <c r="F173" s="154"/>
      <c r="G173" s="154"/>
      <c r="H173" s="154"/>
      <c r="I173" s="154"/>
      <c r="J173" s="154"/>
      <c r="K173" s="154"/>
      <c r="L173" s="155"/>
      <c r="N173" s="156" t="s">
        <v>144</v>
      </c>
      <c r="O173" s="151" t="s">
        <v>23</v>
      </c>
      <c r="P173" s="153" t="s">
        <v>24</v>
      </c>
      <c r="Q173" s="154"/>
      <c r="R173" s="154"/>
      <c r="S173" s="154"/>
      <c r="T173" s="154"/>
      <c r="U173" s="154"/>
      <c r="V173" s="154"/>
      <c r="W173" s="154"/>
      <c r="X173" s="155"/>
    </row>
    <row r="174" spans="2:24" ht="16" thickBot="1" x14ac:dyDescent="0.4">
      <c r="B174" s="157"/>
      <c r="C174" s="152"/>
      <c r="D174" s="58">
        <v>0</v>
      </c>
      <c r="E174" s="59">
        <v>20</v>
      </c>
      <c r="F174" s="59">
        <v>40</v>
      </c>
      <c r="G174" s="59">
        <v>60</v>
      </c>
      <c r="H174" s="59">
        <v>80</v>
      </c>
      <c r="I174" s="59">
        <v>100</v>
      </c>
      <c r="J174" s="59">
        <v>120</v>
      </c>
      <c r="K174" s="59">
        <v>140</v>
      </c>
      <c r="L174" s="60">
        <v>160</v>
      </c>
      <c r="N174" s="157"/>
      <c r="O174" s="152"/>
      <c r="P174" s="58">
        <v>0</v>
      </c>
      <c r="Q174" s="59">
        <v>20</v>
      </c>
      <c r="R174" s="59">
        <v>40</v>
      </c>
      <c r="S174" s="59">
        <v>60</v>
      </c>
      <c r="T174" s="59">
        <v>80</v>
      </c>
      <c r="U174" s="59">
        <v>100</v>
      </c>
      <c r="V174" s="59">
        <v>120</v>
      </c>
      <c r="W174" s="59">
        <v>140</v>
      </c>
      <c r="X174" s="60">
        <v>160</v>
      </c>
    </row>
    <row r="175" spans="2:24" ht="15.5" x14ac:dyDescent="0.35">
      <c r="B175" s="85">
        <v>0</v>
      </c>
      <c r="C175" s="61">
        <v>360</v>
      </c>
      <c r="D175" s="62">
        <v>8097</v>
      </c>
      <c r="E175" s="62">
        <v>8705</v>
      </c>
      <c r="F175" s="62">
        <v>9328</v>
      </c>
      <c r="G175" s="62">
        <v>9973</v>
      </c>
      <c r="H175" s="62">
        <v>10819</v>
      </c>
      <c r="I175" s="62">
        <v>11265</v>
      </c>
      <c r="J175" s="62">
        <v>11911</v>
      </c>
      <c r="K175" s="62">
        <v>12605</v>
      </c>
      <c r="L175" s="63">
        <v>13301</v>
      </c>
      <c r="N175" s="85">
        <v>0</v>
      </c>
      <c r="O175" s="61">
        <v>360</v>
      </c>
      <c r="P175" s="62">
        <v>8254</v>
      </c>
      <c r="Q175" s="62">
        <v>8858</v>
      </c>
      <c r="R175" s="62">
        <v>9487</v>
      </c>
      <c r="S175" s="62">
        <v>10129</v>
      </c>
      <c r="T175" s="62">
        <v>10770</v>
      </c>
      <c r="U175" s="62">
        <v>11413</v>
      </c>
      <c r="V175" s="62">
        <v>12083</v>
      </c>
      <c r="W175" s="62">
        <v>12755</v>
      </c>
      <c r="X175" s="63">
        <v>13448</v>
      </c>
    </row>
    <row r="176" spans="2:24" ht="15.5" x14ac:dyDescent="0.35">
      <c r="B176" s="86">
        <v>0</v>
      </c>
      <c r="C176" s="64">
        <v>400</v>
      </c>
      <c r="D176" s="65">
        <v>9254</v>
      </c>
      <c r="E176" s="65">
        <v>10060</v>
      </c>
      <c r="F176" s="65">
        <v>10885</v>
      </c>
      <c r="G176" s="65">
        <v>11710</v>
      </c>
      <c r="H176" s="65">
        <v>12544</v>
      </c>
      <c r="I176" s="65">
        <v>13429</v>
      </c>
      <c r="J176" s="65">
        <v>14314</v>
      </c>
      <c r="K176" s="65">
        <v>15200</v>
      </c>
      <c r="L176" s="66">
        <v>16122</v>
      </c>
      <c r="N176" s="86">
        <v>0</v>
      </c>
      <c r="O176" s="64">
        <v>400</v>
      </c>
      <c r="P176" s="65">
        <v>9369</v>
      </c>
      <c r="Q176" s="65">
        <v>10179</v>
      </c>
      <c r="R176" s="65">
        <v>10999</v>
      </c>
      <c r="S176" s="65">
        <v>11821</v>
      </c>
      <c r="T176" s="65">
        <v>12658</v>
      </c>
      <c r="U176" s="65">
        <v>13538</v>
      </c>
      <c r="V176" s="65">
        <v>14419</v>
      </c>
      <c r="W176" s="65">
        <v>15300</v>
      </c>
      <c r="X176" s="66">
        <v>16224</v>
      </c>
    </row>
    <row r="177" spans="2:24" ht="15.5" x14ac:dyDescent="0.35">
      <c r="B177" s="86">
        <v>0</v>
      </c>
      <c r="C177" s="64">
        <v>440</v>
      </c>
      <c r="D177" s="65">
        <v>10748</v>
      </c>
      <c r="E177" s="65">
        <v>11784</v>
      </c>
      <c r="F177" s="65">
        <v>12823</v>
      </c>
      <c r="G177" s="65">
        <v>13925</v>
      </c>
      <c r="H177" s="65">
        <v>15040</v>
      </c>
      <c r="I177" s="65">
        <v>16158</v>
      </c>
      <c r="J177" s="65">
        <v>17349</v>
      </c>
      <c r="K177" s="65">
        <v>18540</v>
      </c>
      <c r="L177" s="66">
        <v>19755</v>
      </c>
      <c r="N177" s="86">
        <v>0</v>
      </c>
      <c r="O177" s="64">
        <v>440</v>
      </c>
      <c r="P177" s="65">
        <v>10832</v>
      </c>
      <c r="Q177" s="65">
        <v>11866</v>
      </c>
      <c r="R177" s="65">
        <v>12901</v>
      </c>
      <c r="S177" s="65">
        <v>14005</v>
      </c>
      <c r="T177" s="65">
        <v>15115</v>
      </c>
      <c r="U177" s="65">
        <v>16233</v>
      </c>
      <c r="V177" s="65">
        <v>17419</v>
      </c>
      <c r="W177" s="65">
        <v>18808</v>
      </c>
      <c r="X177" s="66">
        <v>19821</v>
      </c>
    </row>
    <row r="178" spans="2:24" ht="15.5" x14ac:dyDescent="0.35">
      <c r="B178" s="86">
        <v>0</v>
      </c>
      <c r="C178" s="64">
        <v>480</v>
      </c>
      <c r="D178" s="65">
        <v>12410</v>
      </c>
      <c r="E178" s="65">
        <v>13718</v>
      </c>
      <c r="F178" s="65">
        <v>15111</v>
      </c>
      <c r="G178" s="65">
        <v>16503</v>
      </c>
      <c r="H178" s="65">
        <v>17981</v>
      </c>
      <c r="I178" s="65">
        <v>19472</v>
      </c>
      <c r="J178" s="65">
        <v>21044</v>
      </c>
      <c r="K178" s="65">
        <v>22683</v>
      </c>
      <c r="L178" s="66">
        <v>24319</v>
      </c>
      <c r="N178" s="86">
        <v>0</v>
      </c>
      <c r="O178" s="64">
        <v>480</v>
      </c>
      <c r="P178" s="65">
        <v>12489</v>
      </c>
      <c r="Q178" s="65">
        <v>13777</v>
      </c>
      <c r="R178" s="65">
        <v>15164</v>
      </c>
      <c r="S178" s="65">
        <v>16552</v>
      </c>
      <c r="T178" s="65">
        <v>18029</v>
      </c>
      <c r="U178" s="65">
        <v>19515</v>
      </c>
      <c r="V178" s="65">
        <v>21085</v>
      </c>
      <c r="W178" s="65">
        <v>22899</v>
      </c>
      <c r="X178" s="66">
        <v>24351</v>
      </c>
    </row>
    <row r="179" spans="2:24" ht="15.5" x14ac:dyDescent="0.35">
      <c r="B179" s="86">
        <v>0</v>
      </c>
      <c r="C179" s="64">
        <v>520</v>
      </c>
      <c r="D179" s="65">
        <v>14217</v>
      </c>
      <c r="E179" s="65">
        <v>15953</v>
      </c>
      <c r="F179" s="65">
        <v>17722</v>
      </c>
      <c r="G179" s="65">
        <v>19584</v>
      </c>
      <c r="H179" s="65">
        <v>21523</v>
      </c>
      <c r="I179" s="65">
        <v>23554</v>
      </c>
      <c r="J179" s="65">
        <v>25845</v>
      </c>
      <c r="K179" s="65">
        <v>27789</v>
      </c>
      <c r="L179" s="66">
        <v>29892</v>
      </c>
      <c r="N179" s="86">
        <v>0</v>
      </c>
      <c r="O179" s="64">
        <v>520</v>
      </c>
      <c r="P179" s="65">
        <v>14271</v>
      </c>
      <c r="Q179" s="65">
        <v>16002</v>
      </c>
      <c r="R179" s="65">
        <v>17769</v>
      </c>
      <c r="S179" s="65">
        <v>19625</v>
      </c>
      <c r="T179" s="65">
        <v>21562</v>
      </c>
      <c r="U179" s="65">
        <v>23587</v>
      </c>
      <c r="V179" s="65">
        <v>25674</v>
      </c>
      <c r="W179" s="65">
        <v>27791</v>
      </c>
      <c r="X179" s="66">
        <v>29908</v>
      </c>
    </row>
    <row r="180" spans="2:24" ht="15.5" x14ac:dyDescent="0.35">
      <c r="B180" s="86">
        <v>0</v>
      </c>
      <c r="C180" s="64">
        <v>560</v>
      </c>
      <c r="D180" s="65">
        <v>16534</v>
      </c>
      <c r="E180" s="65">
        <v>18770</v>
      </c>
      <c r="F180" s="65">
        <v>21111</v>
      </c>
      <c r="G180" s="65">
        <v>23660</v>
      </c>
      <c r="H180" s="65">
        <v>26274</v>
      </c>
      <c r="I180" s="65">
        <v>28938</v>
      </c>
      <c r="J180" s="65">
        <v>31599</v>
      </c>
      <c r="K180" s="65">
        <v>0</v>
      </c>
      <c r="L180" s="66">
        <v>0</v>
      </c>
      <c r="N180" s="86">
        <v>0</v>
      </c>
      <c r="O180" s="64">
        <v>560</v>
      </c>
      <c r="P180" s="65">
        <v>16565</v>
      </c>
      <c r="Q180" s="65">
        <v>18798</v>
      </c>
      <c r="R180" s="65">
        <v>21133</v>
      </c>
      <c r="S180" s="65">
        <v>23878</v>
      </c>
      <c r="T180" s="65">
        <v>26288</v>
      </c>
      <c r="U180" s="65">
        <v>28942</v>
      </c>
      <c r="V180" s="65">
        <v>31599</v>
      </c>
      <c r="W180" s="65">
        <v>0</v>
      </c>
      <c r="X180" s="66">
        <v>0</v>
      </c>
    </row>
    <row r="181" spans="2:24" ht="15.5" x14ac:dyDescent="0.35">
      <c r="B181" s="86">
        <v>0</v>
      </c>
      <c r="C181" s="64">
        <v>600</v>
      </c>
      <c r="D181" s="65">
        <v>19796</v>
      </c>
      <c r="E181" s="65">
        <v>22967</v>
      </c>
      <c r="F181" s="65">
        <v>26381</v>
      </c>
      <c r="G181" s="65">
        <v>29880</v>
      </c>
      <c r="H181" s="65">
        <v>33379</v>
      </c>
      <c r="I181" s="65">
        <v>0</v>
      </c>
      <c r="J181" s="65">
        <v>0</v>
      </c>
      <c r="K181" s="65">
        <v>0</v>
      </c>
      <c r="L181" s="66">
        <v>0</v>
      </c>
      <c r="N181" s="86">
        <v>0</v>
      </c>
      <c r="O181" s="64">
        <v>600</v>
      </c>
      <c r="P181" s="65">
        <v>19810</v>
      </c>
      <c r="Q181" s="65">
        <v>22976</v>
      </c>
      <c r="R181" s="65">
        <v>26381</v>
      </c>
      <c r="S181" s="65">
        <v>29873</v>
      </c>
      <c r="T181" s="65">
        <v>33384</v>
      </c>
      <c r="U181" s="65">
        <v>0</v>
      </c>
      <c r="V181" s="65">
        <v>0</v>
      </c>
      <c r="W181" s="65">
        <v>0</v>
      </c>
      <c r="X181" s="66">
        <v>0</v>
      </c>
    </row>
    <row r="182" spans="2:24" ht="15.5" x14ac:dyDescent="0.35">
      <c r="B182" s="86">
        <v>0</v>
      </c>
      <c r="C182" s="67" t="s">
        <v>140</v>
      </c>
      <c r="D182" s="65">
        <v>32925</v>
      </c>
      <c r="E182" s="65">
        <v>33255</v>
      </c>
      <c r="F182" s="65">
        <v>33665</v>
      </c>
      <c r="G182" s="65">
        <v>33747</v>
      </c>
      <c r="H182" s="65">
        <v>33776</v>
      </c>
      <c r="I182" s="65">
        <v>33585</v>
      </c>
      <c r="J182" s="65">
        <v>33197</v>
      </c>
      <c r="K182" s="65">
        <v>32802</v>
      </c>
      <c r="L182" s="66">
        <v>32435</v>
      </c>
      <c r="N182" s="86">
        <v>0</v>
      </c>
      <c r="O182" s="67" t="s">
        <v>140</v>
      </c>
      <c r="P182" s="65">
        <v>32922</v>
      </c>
      <c r="Q182" s="65">
        <v>33250</v>
      </c>
      <c r="R182" s="65">
        <v>33659</v>
      </c>
      <c r="S182" s="65">
        <v>33747</v>
      </c>
      <c r="T182" s="65">
        <v>33776</v>
      </c>
      <c r="U182" s="65">
        <v>33585</v>
      </c>
      <c r="V182" s="65">
        <v>33197</v>
      </c>
      <c r="W182" s="65">
        <v>32802</v>
      </c>
      <c r="X182" s="66">
        <v>32436</v>
      </c>
    </row>
    <row r="183" spans="2:24" ht="16" thickBot="1" x14ac:dyDescent="0.4">
      <c r="B183" s="87">
        <v>0</v>
      </c>
      <c r="C183" s="68" t="s">
        <v>141</v>
      </c>
      <c r="D183" s="69">
        <v>660</v>
      </c>
      <c r="E183" s="69">
        <v>646.70000000000005</v>
      </c>
      <c r="F183" s="69">
        <v>630.29999999999995</v>
      </c>
      <c r="G183" s="69">
        <v>614.29999999999995</v>
      </c>
      <c r="H183" s="69">
        <v>601.29999999999995</v>
      </c>
      <c r="I183" s="69">
        <v>588.1</v>
      </c>
      <c r="J183" s="69">
        <v>588.9</v>
      </c>
      <c r="K183" s="69">
        <v>551.4</v>
      </c>
      <c r="L183" s="70">
        <v>535.1</v>
      </c>
      <c r="N183" s="87">
        <v>0</v>
      </c>
      <c r="O183" s="68" t="s">
        <v>141</v>
      </c>
      <c r="P183" s="69">
        <v>660.1</v>
      </c>
      <c r="Q183" s="69">
        <v>648.9</v>
      </c>
      <c r="R183" s="69">
        <v>630.5</v>
      </c>
      <c r="S183" s="69">
        <v>614.5</v>
      </c>
      <c r="T183" s="69">
        <v>601.29999999999995</v>
      </c>
      <c r="U183" s="69">
        <v>588.1</v>
      </c>
      <c r="V183" s="69">
        <v>588.9</v>
      </c>
      <c r="W183" s="69">
        <v>551.4</v>
      </c>
      <c r="X183" s="70">
        <v>535.20000000000005</v>
      </c>
    </row>
    <row r="184" spans="2:24" ht="15.5" x14ac:dyDescent="0.35">
      <c r="B184" s="85">
        <v>5000</v>
      </c>
      <c r="C184" s="61">
        <v>360</v>
      </c>
      <c r="D184" s="62">
        <v>7189</v>
      </c>
      <c r="E184" s="62">
        <v>7687</v>
      </c>
      <c r="F184" s="62">
        <v>8224</v>
      </c>
      <c r="G184" s="62">
        <v>8760</v>
      </c>
      <c r="H184" s="62">
        <v>9297</v>
      </c>
      <c r="I184" s="62">
        <v>9833</v>
      </c>
      <c r="J184" s="62">
        <v>10413</v>
      </c>
      <c r="K184" s="62">
        <v>10997</v>
      </c>
      <c r="L184" s="63" t="s">
        <v>41</v>
      </c>
      <c r="N184" s="85">
        <v>5000</v>
      </c>
      <c r="O184" s="61">
        <v>360</v>
      </c>
      <c r="P184" s="62">
        <v>7359</v>
      </c>
      <c r="Q184" s="62">
        <v>7882</v>
      </c>
      <c r="R184" s="62">
        <v>8414</v>
      </c>
      <c r="S184" s="62">
        <v>8946</v>
      </c>
      <c r="T184" s="62">
        <v>9479</v>
      </c>
      <c r="U184" s="62">
        <v>10022</v>
      </c>
      <c r="V184" s="62">
        <v>10602</v>
      </c>
      <c r="W184" s="62">
        <v>11182</v>
      </c>
      <c r="X184" s="63">
        <v>11782</v>
      </c>
    </row>
    <row r="185" spans="2:24" ht="15.5" x14ac:dyDescent="0.35">
      <c r="B185" s="86">
        <v>5000</v>
      </c>
      <c r="C185" s="64">
        <v>400</v>
      </c>
      <c r="D185" s="65">
        <v>8112</v>
      </c>
      <c r="E185" s="65">
        <v>8600</v>
      </c>
      <c r="F185" s="65">
        <v>9489</v>
      </c>
      <c r="G185" s="65">
        <v>10177</v>
      </c>
      <c r="H185" s="65">
        <v>10915</v>
      </c>
      <c r="I185" s="65">
        <v>11883</v>
      </c>
      <c r="J185" s="65">
        <v>12411</v>
      </c>
      <c r="K185" s="65">
        <v>13178</v>
      </c>
      <c r="L185" s="66">
        <v>13972</v>
      </c>
      <c r="N185" s="86">
        <v>5000</v>
      </c>
      <c r="O185" s="64">
        <v>400</v>
      </c>
      <c r="P185" s="65">
        <v>8283</v>
      </c>
      <c r="Q185" s="65">
        <v>8947</v>
      </c>
      <c r="R185" s="65">
        <v>9832</v>
      </c>
      <c r="S185" s="65">
        <v>10318</v>
      </c>
      <c r="T185" s="65">
        <v>11061</v>
      </c>
      <c r="U185" s="65">
        <v>11805</v>
      </c>
      <c r="V185" s="65">
        <v>12548</v>
      </c>
      <c r="W185" s="65">
        <v>13319</v>
      </c>
      <c r="X185" s="66">
        <v>14107</v>
      </c>
    </row>
    <row r="186" spans="2:24" ht="15.5" x14ac:dyDescent="0.35">
      <c r="B186" s="86">
        <v>5000</v>
      </c>
      <c r="C186" s="64">
        <v>440</v>
      </c>
      <c r="D186" s="65">
        <v>9313</v>
      </c>
      <c r="E186" s="65">
        <v>10192</v>
      </c>
      <c r="F186" s="65">
        <v>11092</v>
      </c>
      <c r="G186" s="65">
        <v>12033</v>
      </c>
      <c r="H186" s="65">
        <v>12975</v>
      </c>
      <c r="I186" s="65">
        <v>13954</v>
      </c>
      <c r="J186" s="65">
        <v>14954</v>
      </c>
      <c r="K186" s="65">
        <v>15954</v>
      </c>
      <c r="L186" s="66">
        <v>16992</v>
      </c>
      <c r="N186" s="86">
        <v>5000</v>
      </c>
      <c r="O186" s="64">
        <v>440</v>
      </c>
      <c r="P186" s="65">
        <v>9425</v>
      </c>
      <c r="Q186" s="65">
        <v>10299</v>
      </c>
      <c r="R186" s="65">
        <v>11203</v>
      </c>
      <c r="S186" s="65">
        <v>12140</v>
      </c>
      <c r="T186" s="65">
        <v>13077</v>
      </c>
      <c r="U186" s="65">
        <v>14058</v>
      </c>
      <c r="V186" s="65">
        <v>15053</v>
      </c>
      <c r="W186" s="65">
        <v>16050</v>
      </c>
      <c r="X186" s="66">
        <v>17088</v>
      </c>
    </row>
    <row r="187" spans="2:24" ht="15.5" x14ac:dyDescent="0.35">
      <c r="B187" s="86">
        <v>5000</v>
      </c>
      <c r="C187" s="64">
        <v>480</v>
      </c>
      <c r="D187" s="65">
        <v>10878</v>
      </c>
      <c r="E187" s="65">
        <v>11826</v>
      </c>
      <c r="F187" s="65">
        <v>13008</v>
      </c>
      <c r="G187" s="65">
        <v>14218</v>
      </c>
      <c r="H187" s="65">
        <v>15475</v>
      </c>
      <c r="I187" s="65">
        <v>16745</v>
      </c>
      <c r="J187" s="65">
        <v>18083</v>
      </c>
      <c r="K187" s="65">
        <v>19389</v>
      </c>
      <c r="L187" s="66">
        <v>20893</v>
      </c>
      <c r="N187" s="86">
        <v>5000</v>
      </c>
      <c r="O187" s="64">
        <v>480</v>
      </c>
      <c r="P187" s="65">
        <v>10782</v>
      </c>
      <c r="Q187" s="65">
        <v>11912</v>
      </c>
      <c r="R187" s="65">
        <v>13089</v>
      </c>
      <c r="S187" s="65">
        <v>14298</v>
      </c>
      <c r="T187" s="65">
        <v>15552</v>
      </c>
      <c r="U187" s="65">
        <v>16821</v>
      </c>
      <c r="V187" s="65">
        <v>18134</v>
      </c>
      <c r="W187" s="65">
        <v>19464</v>
      </c>
      <c r="X187" s="66">
        <v>20962</v>
      </c>
    </row>
    <row r="188" spans="2:24" ht="15.5" x14ac:dyDescent="0.35">
      <c r="B188" s="86">
        <v>5000</v>
      </c>
      <c r="C188" s="64">
        <v>520</v>
      </c>
      <c r="D188" s="65">
        <v>12309</v>
      </c>
      <c r="E188" s="65">
        <v>13782</v>
      </c>
      <c r="F188" s="65">
        <v>15322</v>
      </c>
      <c r="G188" s="65">
        <v>16894</v>
      </c>
      <c r="H188" s="65">
        <v>18548</v>
      </c>
      <c r="I188" s="65">
        <v>20252</v>
      </c>
      <c r="J188" s="65">
        <v>22112</v>
      </c>
      <c r="K188" s="65">
        <v>23979</v>
      </c>
      <c r="L188" s="66">
        <v>25854</v>
      </c>
      <c r="N188" s="86">
        <v>5000</v>
      </c>
      <c r="O188" s="64">
        <v>520</v>
      </c>
      <c r="P188" s="65">
        <v>12370</v>
      </c>
      <c r="Q188" s="65">
        <v>13838</v>
      </c>
      <c r="R188" s="65">
        <v>15377</v>
      </c>
      <c r="S188" s="65">
        <v>16943</v>
      </c>
      <c r="T188" s="65">
        <v>18594</v>
      </c>
      <c r="U188" s="65">
        <v>20298</v>
      </c>
      <c r="V188" s="65">
        <v>22152</v>
      </c>
      <c r="W188" s="65">
        <v>24014</v>
      </c>
      <c r="X188" s="66">
        <v>25883</v>
      </c>
    </row>
    <row r="189" spans="2:24" ht="15.5" x14ac:dyDescent="0.35">
      <c r="B189" s="86">
        <v>5000</v>
      </c>
      <c r="C189" s="64">
        <v>560</v>
      </c>
      <c r="D189" s="65">
        <v>14258</v>
      </c>
      <c r="E189" s="65">
        <v>16223</v>
      </c>
      <c r="F189" s="65">
        <v>18272</v>
      </c>
      <c r="G189" s="65">
        <v>20399</v>
      </c>
      <c r="H189" s="65">
        <v>22755</v>
      </c>
      <c r="I189" s="65">
        <v>25122</v>
      </c>
      <c r="J189" s="65">
        <v>27492</v>
      </c>
      <c r="K189" s="65">
        <v>0</v>
      </c>
      <c r="L189" s="66">
        <v>0</v>
      </c>
      <c r="N189" s="86">
        <v>5000</v>
      </c>
      <c r="O189" s="64">
        <v>560</v>
      </c>
      <c r="P189" s="65">
        <v>14312</v>
      </c>
      <c r="Q189" s="65">
        <v>16277</v>
      </c>
      <c r="R189" s="65">
        <v>18323</v>
      </c>
      <c r="S189" s="65">
        <v>20444</v>
      </c>
      <c r="T189" s="65">
        <v>22797</v>
      </c>
      <c r="U189" s="65">
        <v>25157</v>
      </c>
      <c r="V189" s="65">
        <v>27520</v>
      </c>
      <c r="W189" s="65">
        <v>0</v>
      </c>
      <c r="X189" s="66">
        <v>0</v>
      </c>
    </row>
    <row r="190" spans="2:24" ht="15.5" x14ac:dyDescent="0.35">
      <c r="B190" s="86">
        <v>5000</v>
      </c>
      <c r="C190" s="64">
        <v>600</v>
      </c>
      <c r="D190" s="65">
        <v>17810</v>
      </c>
      <c r="E190" s="65">
        <v>20529</v>
      </c>
      <c r="F190" s="65">
        <v>23683</v>
      </c>
      <c r="G190" s="65">
        <v>26921</v>
      </c>
      <c r="H190" s="65">
        <v>30159</v>
      </c>
      <c r="I190" s="65">
        <v>0</v>
      </c>
      <c r="J190" s="65" t="s">
        <v>42</v>
      </c>
      <c r="K190" s="65">
        <v>0</v>
      </c>
      <c r="L190" s="66">
        <v>0</v>
      </c>
      <c r="N190" s="86">
        <v>5000</v>
      </c>
      <c r="O190" s="64">
        <v>600</v>
      </c>
      <c r="P190" s="65">
        <v>17627</v>
      </c>
      <c r="Q190" s="65">
        <v>20540</v>
      </c>
      <c r="R190" s="65">
        <v>23687</v>
      </c>
      <c r="S190" s="65">
        <v>26917</v>
      </c>
      <c r="T190" s="65">
        <v>30147</v>
      </c>
      <c r="U190" s="65">
        <v>0</v>
      </c>
      <c r="V190" s="65">
        <v>0</v>
      </c>
      <c r="W190" s="65">
        <v>0</v>
      </c>
      <c r="X190" s="66">
        <v>0</v>
      </c>
    </row>
    <row r="191" spans="2:24" ht="15.5" x14ac:dyDescent="0.35">
      <c r="B191" s="86">
        <v>5000</v>
      </c>
      <c r="C191" s="67" t="s">
        <v>140</v>
      </c>
      <c r="D191" s="65">
        <v>31789</v>
      </c>
      <c r="E191" s="65">
        <v>31688</v>
      </c>
      <c r="F191" s="65">
        <v>31243</v>
      </c>
      <c r="G191" s="65">
        <v>30682</v>
      </c>
      <c r="H191" s="65">
        <v>30327</v>
      </c>
      <c r="I191" s="65">
        <v>30028</v>
      </c>
      <c r="J191" s="65">
        <v>29847</v>
      </c>
      <c r="K191" s="65">
        <v>29698</v>
      </c>
      <c r="L191" s="66">
        <v>29553</v>
      </c>
      <c r="N191" s="86">
        <v>5000</v>
      </c>
      <c r="O191" s="67" t="s">
        <v>140</v>
      </c>
      <c r="P191" s="65">
        <v>31790</v>
      </c>
      <c r="Q191" s="65">
        <v>31688</v>
      </c>
      <c r="R191" s="65">
        <v>31244</v>
      </c>
      <c r="S191" s="65">
        <v>30883</v>
      </c>
      <c r="T191" s="65">
        <v>30329</v>
      </c>
      <c r="U191" s="65">
        <v>30029</v>
      </c>
      <c r="V191" s="65">
        <v>29847</v>
      </c>
      <c r="W191" s="65">
        <v>29897</v>
      </c>
      <c r="X191" s="66">
        <v>29951</v>
      </c>
    </row>
    <row r="192" spans="2:24" ht="16" thickBot="1" x14ac:dyDescent="0.4">
      <c r="B192" s="87">
        <v>5000</v>
      </c>
      <c r="C192" s="68" t="s">
        <v>141</v>
      </c>
      <c r="D192" s="69">
        <v>662.6</v>
      </c>
      <c r="E192" s="69">
        <v>649.79999999999995</v>
      </c>
      <c r="F192" s="69">
        <v>634.9</v>
      </c>
      <c r="G192" s="69">
        <v>615.70000000000005</v>
      </c>
      <c r="H192" s="69">
        <v>600.79999999999995</v>
      </c>
      <c r="I192" s="69">
        <v>587.79999999999995</v>
      </c>
      <c r="J192" s="69">
        <v>573.79999999999995</v>
      </c>
      <c r="K192" s="69">
        <v>558.9</v>
      </c>
      <c r="L192" s="70">
        <v>544.4</v>
      </c>
      <c r="N192" s="87">
        <v>5000</v>
      </c>
      <c r="O192" s="68" t="s">
        <v>141</v>
      </c>
      <c r="P192" s="69">
        <v>682.7</v>
      </c>
      <c r="Q192" s="69">
        <v>649.79999999999995</v>
      </c>
      <c r="R192" s="69">
        <v>634.9</v>
      </c>
      <c r="S192" s="69">
        <v>616.79999999999995</v>
      </c>
      <c r="T192" s="69">
        <v>600.70000000000005</v>
      </c>
      <c r="U192" s="69">
        <v>587.9</v>
      </c>
      <c r="V192" s="69">
        <v>573.79999999999995</v>
      </c>
      <c r="W192" s="69">
        <v>558.70000000000005</v>
      </c>
      <c r="X192" s="70">
        <v>544.20000000000005</v>
      </c>
    </row>
    <row r="193" spans="2:24" ht="15.5" x14ac:dyDescent="0.35">
      <c r="B193" s="85">
        <v>10000</v>
      </c>
      <c r="C193" s="61">
        <v>360</v>
      </c>
      <c r="D193" s="62">
        <v>6413</v>
      </c>
      <c r="E193" s="62">
        <v>6857</v>
      </c>
      <c r="F193" s="62">
        <v>7301</v>
      </c>
      <c r="G193" s="62">
        <v>7745</v>
      </c>
      <c r="H193" s="62">
        <v>8192</v>
      </c>
      <c r="I193" s="62">
        <v>8675</v>
      </c>
      <c r="J193" s="62">
        <v>9158</v>
      </c>
      <c r="K193" s="62">
        <v>9641</v>
      </c>
      <c r="L193" s="63">
        <v>10124</v>
      </c>
      <c r="N193" s="85">
        <v>10000</v>
      </c>
      <c r="O193" s="61">
        <v>360</v>
      </c>
      <c r="P193" s="62">
        <v>6650</v>
      </c>
      <c r="Q193" s="62">
        <v>7090</v>
      </c>
      <c r="R193" s="62">
        <v>7530</v>
      </c>
      <c r="S193" s="62">
        <v>7970</v>
      </c>
      <c r="T193" s="62">
        <v>8433</v>
      </c>
      <c r="U193" s="62">
        <v>8911</v>
      </c>
      <c r="V193" s="62">
        <v>9390</v>
      </c>
      <c r="W193" s="62">
        <v>9869</v>
      </c>
      <c r="X193" s="63">
        <v>10357</v>
      </c>
    </row>
    <row r="194" spans="2:24" ht="15.5" x14ac:dyDescent="0.35">
      <c r="B194" s="86">
        <v>10000</v>
      </c>
      <c r="C194" s="64">
        <v>400</v>
      </c>
      <c r="D194" s="65">
        <v>7152</v>
      </c>
      <c r="E194" s="65">
        <v>7725</v>
      </c>
      <c r="F194" s="65">
        <v>8299</v>
      </c>
      <c r="G194" s="65">
        <v>8903</v>
      </c>
      <c r="H194" s="65">
        <v>9524</v>
      </c>
      <c r="I194" s="65">
        <v>10145</v>
      </c>
      <c r="J194" s="65">
        <v>10780</v>
      </c>
      <c r="K194" s="65">
        <v>11442</v>
      </c>
      <c r="L194" s="66">
        <v>12104</v>
      </c>
      <c r="N194" s="86">
        <v>10000</v>
      </c>
      <c r="O194" s="64">
        <v>400</v>
      </c>
      <c r="P194" s="65">
        <v>7336</v>
      </c>
      <c r="Q194" s="65">
        <v>7906</v>
      </c>
      <c r="R194" s="65">
        <v>8475</v>
      </c>
      <c r="S194" s="65">
        <v>9090</v>
      </c>
      <c r="T194" s="65">
        <v>9708</v>
      </c>
      <c r="U194" s="65">
        <v>10322</v>
      </c>
      <c r="V194" s="65">
        <v>10965</v>
      </c>
      <c r="W194" s="65">
        <v>11622</v>
      </c>
      <c r="X194" s="66">
        <v>12279</v>
      </c>
    </row>
    <row r="195" spans="2:24" ht="15.5" x14ac:dyDescent="0.35">
      <c r="B195" s="86">
        <v>10000</v>
      </c>
      <c r="C195" s="64">
        <v>440</v>
      </c>
      <c r="D195" s="65">
        <v>8098</v>
      </c>
      <c r="E195" s="65">
        <v>8829</v>
      </c>
      <c r="F195" s="65">
        <v>9611</v>
      </c>
      <c r="G195" s="65">
        <v>10395</v>
      </c>
      <c r="H195" s="65">
        <v>11197</v>
      </c>
      <c r="I195" s="65">
        <v>12034</v>
      </c>
      <c r="J195" s="65">
        <v>12871</v>
      </c>
      <c r="K195" s="65">
        <v>13744</v>
      </c>
      <c r="L195" s="66">
        <v>14831</v>
      </c>
      <c r="N195" s="86">
        <v>10000</v>
      </c>
      <c r="O195" s="64">
        <v>440</v>
      </c>
      <c r="P195" s="65">
        <v>8238</v>
      </c>
      <c r="Q195" s="65">
        <v>8970</v>
      </c>
      <c r="R195" s="65">
        <v>9749</v>
      </c>
      <c r="S195" s="65">
        <v>10529</v>
      </c>
      <c r="T195" s="65">
        <v>11334</v>
      </c>
      <c r="U195" s="65">
        <v>12187</v>
      </c>
      <c r="V195" s="65">
        <v>12999</v>
      </c>
      <c r="W195" s="65">
        <v>13874</v>
      </c>
      <c r="X195" s="66">
        <v>14757</v>
      </c>
    </row>
    <row r="196" spans="2:24" ht="15.5" x14ac:dyDescent="0.35">
      <c r="B196" s="86">
        <v>10000</v>
      </c>
      <c r="C196" s="64">
        <v>480</v>
      </c>
      <c r="D196" s="65">
        <v>9185</v>
      </c>
      <c r="E196" s="65">
        <v>10176</v>
      </c>
      <c r="F196" s="65">
        <v>11170</v>
      </c>
      <c r="G196" s="65">
        <v>12223</v>
      </c>
      <c r="H196" s="65">
        <v>13288</v>
      </c>
      <c r="I196" s="65">
        <v>14408</v>
      </c>
      <c r="J196" s="65">
        <v>15544</v>
      </c>
      <c r="K196" s="65">
        <v>16737</v>
      </c>
      <c r="L196" s="66">
        <v>17949</v>
      </c>
      <c r="N196" s="86">
        <v>10000</v>
      </c>
      <c r="O196" s="64">
        <v>480</v>
      </c>
      <c r="P196" s="65">
        <v>9299</v>
      </c>
      <c r="Q196" s="65">
        <v>10288</v>
      </c>
      <c r="R196" s="65">
        <v>11279</v>
      </c>
      <c r="S196" s="65">
        <v>12334</v>
      </c>
      <c r="T196" s="65">
        <v>13392</v>
      </c>
      <c r="U196" s="65">
        <v>14518</v>
      </c>
      <c r="V196" s="65">
        <v>15848</v>
      </c>
      <c r="W196" s="65">
        <v>16842</v>
      </c>
      <c r="X196" s="66">
        <v>18049</v>
      </c>
    </row>
    <row r="197" spans="2:24" ht="15.5" x14ac:dyDescent="0.35">
      <c r="B197" s="86">
        <v>10000</v>
      </c>
      <c r="C197" s="64">
        <v>520</v>
      </c>
      <c r="D197" s="65">
        <v>10594</v>
      </c>
      <c r="E197" s="65">
        <v>11855</v>
      </c>
      <c r="F197" s="65">
        <v>13182</v>
      </c>
      <c r="G197" s="65">
        <v>14561</v>
      </c>
      <c r="H197" s="65">
        <v>16004</v>
      </c>
      <c r="I197" s="65">
        <v>17490</v>
      </c>
      <c r="J197" s="65">
        <v>19018</v>
      </c>
      <c r="K197" s="65">
        <v>20702</v>
      </c>
      <c r="L197" s="66">
        <v>22388</v>
      </c>
      <c r="N197" s="86">
        <v>10000</v>
      </c>
      <c r="O197" s="64">
        <v>520</v>
      </c>
      <c r="P197" s="65">
        <v>10684</v>
      </c>
      <c r="Q197" s="65">
        <v>11945</v>
      </c>
      <c r="R197" s="65">
        <v>13267</v>
      </c>
      <c r="S197" s="65">
        <v>14848</v>
      </c>
      <c r="T197" s="65">
        <v>16085</v>
      </c>
      <c r="U197" s="65">
        <v>17569</v>
      </c>
      <c r="V197" s="65">
        <v>19100</v>
      </c>
      <c r="W197" s="65">
        <v>20778</v>
      </c>
      <c r="X197" s="66" t="s">
        <v>43</v>
      </c>
    </row>
    <row r="198" spans="2:24" ht="15.5" x14ac:dyDescent="0.35">
      <c r="B198" s="86">
        <v>10000</v>
      </c>
      <c r="C198" s="64">
        <v>560</v>
      </c>
      <c r="D198" s="65">
        <v>12384</v>
      </c>
      <c r="E198" s="65">
        <v>14030</v>
      </c>
      <c r="F198" s="65">
        <v>15835</v>
      </c>
      <c r="G198" s="65">
        <v>17725</v>
      </c>
      <c r="H198" s="65">
        <v>19691</v>
      </c>
      <c r="I198" s="65">
        <v>21820</v>
      </c>
      <c r="J198" s="65">
        <v>23950</v>
      </c>
      <c r="K198" s="65">
        <v>26079</v>
      </c>
      <c r="L198" s="66">
        <v>0</v>
      </c>
      <c r="N198" s="86">
        <v>10000</v>
      </c>
      <c r="O198" s="64">
        <v>560</v>
      </c>
      <c r="P198" s="65">
        <v>12449</v>
      </c>
      <c r="Q198" s="65">
        <v>14090</v>
      </c>
      <c r="R198" s="65">
        <v>15896</v>
      </c>
      <c r="S198" s="65">
        <v>17782</v>
      </c>
      <c r="T198" s="65">
        <v>19747</v>
      </c>
      <c r="U198" s="65">
        <v>21869</v>
      </c>
      <c r="V198" s="65">
        <v>23991</v>
      </c>
      <c r="W198" s="65">
        <v>26114</v>
      </c>
      <c r="X198" s="66">
        <v>0</v>
      </c>
    </row>
    <row r="199" spans="2:24" ht="15.5" x14ac:dyDescent="0.35">
      <c r="B199" s="86">
        <v>10000</v>
      </c>
      <c r="C199" s="64">
        <v>600</v>
      </c>
      <c r="D199" s="65">
        <v>15639</v>
      </c>
      <c r="E199" s="65">
        <v>18308</v>
      </c>
      <c r="F199" s="65">
        <v>21161</v>
      </c>
      <c r="G199" s="65">
        <v>24136</v>
      </c>
      <c r="H199" s="65">
        <v>27112</v>
      </c>
      <c r="I199" s="65">
        <v>0</v>
      </c>
      <c r="J199" s="65">
        <v>0</v>
      </c>
      <c r="K199" s="65">
        <v>0</v>
      </c>
      <c r="L199" s="66">
        <v>0</v>
      </c>
      <c r="N199" s="86">
        <v>10000</v>
      </c>
      <c r="O199" s="64">
        <v>600</v>
      </c>
      <c r="P199" s="65">
        <v>15698</v>
      </c>
      <c r="Q199" s="65">
        <v>18381</v>
      </c>
      <c r="R199" s="65">
        <v>21208</v>
      </c>
      <c r="S199" s="65">
        <v>24174</v>
      </c>
      <c r="T199" s="65">
        <v>27141</v>
      </c>
      <c r="U199" s="65">
        <v>0</v>
      </c>
      <c r="V199" s="65">
        <v>0</v>
      </c>
      <c r="W199" s="65">
        <v>0</v>
      </c>
      <c r="X199" s="66">
        <v>0</v>
      </c>
    </row>
    <row r="200" spans="2:24" ht="15.5" x14ac:dyDescent="0.35">
      <c r="B200" s="86">
        <v>10000</v>
      </c>
      <c r="C200" s="67" t="s">
        <v>140</v>
      </c>
      <c r="D200" s="65">
        <v>28414</v>
      </c>
      <c r="E200" s="65">
        <v>28201</v>
      </c>
      <c r="F200" s="65">
        <v>28025</v>
      </c>
      <c r="G200" s="65">
        <v>27819</v>
      </c>
      <c r="H200" s="65">
        <v>27813</v>
      </c>
      <c r="I200" s="65">
        <v>27757</v>
      </c>
      <c r="J200" s="65">
        <v>27693</v>
      </c>
      <c r="K200" s="65">
        <v>27538</v>
      </c>
      <c r="L200" s="66">
        <v>27220</v>
      </c>
      <c r="N200" s="86">
        <v>10000</v>
      </c>
      <c r="O200" s="67" t="s">
        <v>140</v>
      </c>
      <c r="P200" s="65">
        <v>28413</v>
      </c>
      <c r="Q200" s="65">
        <v>28200</v>
      </c>
      <c r="R200" s="65">
        <v>28025</v>
      </c>
      <c r="S200" s="65">
        <v>27819</v>
      </c>
      <c r="T200" s="65">
        <v>27813</v>
      </c>
      <c r="U200" s="65">
        <v>27757</v>
      </c>
      <c r="V200" s="65">
        <v>27692</v>
      </c>
      <c r="W200" s="65">
        <v>27536</v>
      </c>
      <c r="X200" s="66">
        <v>27215</v>
      </c>
    </row>
    <row r="201" spans="2:24" ht="16" thickBot="1" x14ac:dyDescent="0.4">
      <c r="B201" s="87">
        <v>10000</v>
      </c>
      <c r="C201" s="68" t="s">
        <v>141</v>
      </c>
      <c r="D201" s="69">
        <v>659.8</v>
      </c>
      <c r="E201" s="69">
        <v>646.11</v>
      </c>
      <c r="F201" s="69">
        <v>632.5</v>
      </c>
      <c r="G201" s="69">
        <v>601.20000000000005</v>
      </c>
      <c r="H201" s="69">
        <v>600.20000000000005</v>
      </c>
      <c r="I201" s="69">
        <v>590.6</v>
      </c>
      <c r="J201" s="69">
        <v>579.4</v>
      </c>
      <c r="K201" s="69">
        <v>568.6</v>
      </c>
      <c r="L201" s="70">
        <v>554</v>
      </c>
      <c r="N201" s="87">
        <v>10000</v>
      </c>
      <c r="O201" s="68" t="s">
        <v>141</v>
      </c>
      <c r="P201" s="69">
        <v>659.6</v>
      </c>
      <c r="Q201" s="69">
        <v>646.79999999999995</v>
      </c>
      <c r="R201" s="69">
        <v>632.4</v>
      </c>
      <c r="S201" s="69">
        <v>601.20000000000005</v>
      </c>
      <c r="T201" s="69">
        <v>600.20000000000005</v>
      </c>
      <c r="U201" s="69">
        <v>590.4</v>
      </c>
      <c r="V201" s="69">
        <v>579.20000000000005</v>
      </c>
      <c r="W201" s="69">
        <v>568.5</v>
      </c>
      <c r="X201" s="70">
        <v>553.79999999999995</v>
      </c>
    </row>
    <row r="202" spans="2:24" ht="15.5" x14ac:dyDescent="0.35">
      <c r="B202" s="85">
        <v>15000</v>
      </c>
      <c r="C202" s="61">
        <v>360</v>
      </c>
      <c r="D202" s="62">
        <v>5869</v>
      </c>
      <c r="E202" s="62">
        <v>6236</v>
      </c>
      <c r="F202" s="62">
        <v>6603</v>
      </c>
      <c r="G202" s="62">
        <v>6992</v>
      </c>
      <c r="H202" s="62">
        <v>7392</v>
      </c>
      <c r="I202" s="62">
        <v>7793</v>
      </c>
      <c r="J202" s="62">
        <v>8193</v>
      </c>
      <c r="K202" s="62">
        <v>8607</v>
      </c>
      <c r="L202" s="63">
        <v>9032</v>
      </c>
      <c r="N202" s="85">
        <v>15000</v>
      </c>
      <c r="O202" s="61">
        <v>360</v>
      </c>
      <c r="P202" s="62">
        <v>6151</v>
      </c>
      <c r="Q202" s="62">
        <v>6517</v>
      </c>
      <c r="R202" s="62">
        <v>6898</v>
      </c>
      <c r="S202" s="62">
        <v>7297</v>
      </c>
      <c r="T202" s="62">
        <v>7697</v>
      </c>
      <c r="U202" s="62">
        <v>8098</v>
      </c>
      <c r="V202" s="62">
        <v>8504</v>
      </c>
      <c r="W202" s="62">
        <v>8929</v>
      </c>
      <c r="X202" s="63">
        <v>9354</v>
      </c>
    </row>
    <row r="203" spans="2:24" ht="15.5" x14ac:dyDescent="0.35">
      <c r="B203" s="86">
        <v>15000</v>
      </c>
      <c r="C203" s="64">
        <v>400</v>
      </c>
      <c r="D203" s="65">
        <v>6396</v>
      </c>
      <c r="E203" s="65">
        <v>6870</v>
      </c>
      <c r="F203" s="65">
        <v>7373</v>
      </c>
      <c r="G203" s="65">
        <v>7887</v>
      </c>
      <c r="H203" s="65">
        <v>8400</v>
      </c>
      <c r="I203" s="65">
        <v>8931</v>
      </c>
      <c r="J203" s="65">
        <v>9479</v>
      </c>
      <c r="K203" s="65">
        <v>10027</v>
      </c>
      <c r="L203" s="66">
        <v>10583</v>
      </c>
      <c r="N203" s="86">
        <v>15000</v>
      </c>
      <c r="O203" s="64">
        <v>400</v>
      </c>
      <c r="P203" s="65">
        <v>6818</v>
      </c>
      <c r="Q203" s="65">
        <v>7093</v>
      </c>
      <c r="R203" s="65">
        <v>7602</v>
      </c>
      <c r="S203" s="65">
        <v>8111</v>
      </c>
      <c r="T203" s="65">
        <v>8621</v>
      </c>
      <c r="U203" s="65">
        <v>9182</v>
      </c>
      <c r="V203" s="65">
        <v>9705</v>
      </c>
      <c r="W203" s="65">
        <v>10248</v>
      </c>
      <c r="X203" s="66">
        <v>10811</v>
      </c>
    </row>
    <row r="204" spans="2:24" ht="15.5" x14ac:dyDescent="0.35">
      <c r="B204" s="86">
        <v>15000</v>
      </c>
      <c r="C204" s="64">
        <v>440</v>
      </c>
      <c r="D204" s="65">
        <v>7100</v>
      </c>
      <c r="E204" s="65">
        <v>7738</v>
      </c>
      <c r="F204" s="65">
        <v>8389</v>
      </c>
      <c r="G204" s="65">
        <v>9047</v>
      </c>
      <c r="H204" s="65">
        <v>9743</v>
      </c>
      <c r="I204" s="65">
        <v>10439</v>
      </c>
      <c r="J204" s="65">
        <v>11161</v>
      </c>
      <c r="K204" s="65">
        <v>11899</v>
      </c>
      <c r="L204" s="66">
        <v>12640</v>
      </c>
      <c r="N204" s="86">
        <v>15000</v>
      </c>
      <c r="O204" s="64">
        <v>440</v>
      </c>
      <c r="P204" s="65">
        <v>7274</v>
      </c>
      <c r="Q204" s="65">
        <v>7919</v>
      </c>
      <c r="R204" s="65">
        <v>8566</v>
      </c>
      <c r="S204" s="65">
        <v>9231</v>
      </c>
      <c r="T204" s="65">
        <v>9922</v>
      </c>
      <c r="U204" s="65">
        <v>10614</v>
      </c>
      <c r="V204" s="65">
        <v>11341</v>
      </c>
      <c r="W204" s="65">
        <v>12074</v>
      </c>
      <c r="X204" s="66">
        <v>12820</v>
      </c>
    </row>
    <row r="205" spans="2:24" ht="15.5" x14ac:dyDescent="0.35">
      <c r="B205" s="86">
        <v>15000</v>
      </c>
      <c r="C205" s="64">
        <v>480</v>
      </c>
      <c r="D205" s="65">
        <v>7965</v>
      </c>
      <c r="E205" s="65">
        <v>8795</v>
      </c>
      <c r="F205" s="65">
        <v>9654</v>
      </c>
      <c r="G205" s="65">
        <v>10545</v>
      </c>
      <c r="H205" s="65">
        <v>11485</v>
      </c>
      <c r="I205" s="65">
        <v>12415</v>
      </c>
      <c r="J205" s="65">
        <v>13388</v>
      </c>
      <c r="K205" s="65">
        <v>14383</v>
      </c>
      <c r="L205" s="66">
        <v>15454</v>
      </c>
      <c r="N205" s="86">
        <v>15000</v>
      </c>
      <c r="O205" s="64">
        <v>480</v>
      </c>
      <c r="P205" s="65">
        <v>8108</v>
      </c>
      <c r="Q205" s="65">
        <v>8934</v>
      </c>
      <c r="R205" s="65">
        <v>9798</v>
      </c>
      <c r="S205" s="65">
        <v>10684</v>
      </c>
      <c r="T205" s="65">
        <v>11608</v>
      </c>
      <c r="U205" s="65">
        <v>12553</v>
      </c>
      <c r="V205" s="65">
        <v>13527</v>
      </c>
      <c r="W205" s="65">
        <v>14517</v>
      </c>
      <c r="X205" s="66">
        <v>15601</v>
      </c>
    </row>
    <row r="206" spans="2:24" ht="15.5" x14ac:dyDescent="0.35">
      <c r="B206" s="86">
        <v>15000</v>
      </c>
      <c r="C206" s="64">
        <v>520</v>
      </c>
      <c r="D206" s="65">
        <v>9138</v>
      </c>
      <c r="E206" s="65">
        <v>10232</v>
      </c>
      <c r="F206" s="65">
        <v>11357</v>
      </c>
      <c r="G206" s="65">
        <v>12557</v>
      </c>
      <c r="H206" s="65">
        <v>13786</v>
      </c>
      <c r="I206" s="65">
        <v>15051</v>
      </c>
      <c r="J206" s="65">
        <v>16444</v>
      </c>
      <c r="K206" s="65">
        <v>17863</v>
      </c>
      <c r="L206" s="66">
        <v>19299</v>
      </c>
      <c r="N206" s="86">
        <v>15000</v>
      </c>
      <c r="O206" s="64">
        <v>520</v>
      </c>
      <c r="P206" s="65">
        <v>9255</v>
      </c>
      <c r="Q206" s="65">
        <v>10352</v>
      </c>
      <c r="R206" s="65">
        <v>11478</v>
      </c>
      <c r="S206" s="65">
        <v>12874</v>
      </c>
      <c r="T206" s="65">
        <v>13903</v>
      </c>
      <c r="U206" s="65">
        <v>15182</v>
      </c>
      <c r="V206" s="65">
        <v>16582</v>
      </c>
      <c r="W206" s="65">
        <v>17977</v>
      </c>
      <c r="X206" s="66">
        <v>19407</v>
      </c>
    </row>
    <row r="207" spans="2:24" ht="15.5" x14ac:dyDescent="0.35">
      <c r="B207" s="86">
        <v>15000</v>
      </c>
      <c r="C207" s="64">
        <v>560</v>
      </c>
      <c r="D207" s="65">
        <v>10704</v>
      </c>
      <c r="E207" s="65">
        <v>12188</v>
      </c>
      <c r="F207" s="65">
        <v>13701</v>
      </c>
      <c r="G207" s="65">
        <v>15357</v>
      </c>
      <c r="H207" s="65">
        <v>17127</v>
      </c>
      <c r="I207" s="65">
        <v>18978</v>
      </c>
      <c r="J207" s="65">
        <v>20884</v>
      </c>
      <c r="K207" s="65">
        <v>22751</v>
      </c>
      <c r="L207" s="66">
        <v>0</v>
      </c>
      <c r="N207" s="86">
        <v>15000</v>
      </c>
      <c r="O207" s="64">
        <v>560</v>
      </c>
      <c r="P207" s="65">
        <v>10791</v>
      </c>
      <c r="Q207" s="65">
        <v>12253</v>
      </c>
      <c r="R207" s="65">
        <v>13788</v>
      </c>
      <c r="S207" s="65">
        <v>15438</v>
      </c>
      <c r="T207" s="65">
        <v>17208</v>
      </c>
      <c r="U207" s="65">
        <v>19058</v>
      </c>
      <c r="V207" s="65">
        <v>20935</v>
      </c>
      <c r="W207" s="65">
        <v>22814</v>
      </c>
      <c r="X207" s="66">
        <v>0</v>
      </c>
    </row>
    <row r="208" spans="2:24" ht="15.5" x14ac:dyDescent="0.35">
      <c r="B208" s="86">
        <v>15000</v>
      </c>
      <c r="C208" s="64">
        <v>600</v>
      </c>
      <c r="D208" s="65">
        <v>13927</v>
      </c>
      <c r="E208" s="65">
        <v>16249</v>
      </c>
      <c r="F208" s="65">
        <v>18842</v>
      </c>
      <c r="G208" s="65">
        <v>0</v>
      </c>
      <c r="H208" s="65">
        <v>0</v>
      </c>
      <c r="I208" s="65">
        <v>0</v>
      </c>
      <c r="J208" s="65">
        <v>0</v>
      </c>
      <c r="K208" s="65">
        <v>0</v>
      </c>
      <c r="L208" s="66" t="s">
        <v>44</v>
      </c>
      <c r="N208" s="86">
        <v>15000</v>
      </c>
      <c r="O208" s="64">
        <v>600</v>
      </c>
      <c r="P208" s="65">
        <v>13998</v>
      </c>
      <c r="Q208" s="65">
        <v>16318</v>
      </c>
      <c r="R208" s="65">
        <v>18908</v>
      </c>
      <c r="S208" s="65">
        <v>0</v>
      </c>
      <c r="T208" s="65">
        <v>0</v>
      </c>
      <c r="U208" s="65">
        <v>0</v>
      </c>
      <c r="V208" s="65">
        <v>0</v>
      </c>
      <c r="W208" s="65">
        <v>0</v>
      </c>
      <c r="X208" s="66">
        <v>0</v>
      </c>
    </row>
    <row r="209" spans="2:24" ht="15.5" x14ac:dyDescent="0.35">
      <c r="B209" s="86">
        <v>15000</v>
      </c>
      <c r="C209" s="67" t="s">
        <v>140</v>
      </c>
      <c r="D209" s="65">
        <v>26030</v>
      </c>
      <c r="E209" s="65">
        <v>25988</v>
      </c>
      <c r="F209" s="65">
        <v>25902</v>
      </c>
      <c r="G209" s="65">
        <v>24858</v>
      </c>
      <c r="H209" s="65">
        <v>24745</v>
      </c>
      <c r="I209" s="65">
        <v>24880</v>
      </c>
      <c r="J209" s="65">
        <v>24234</v>
      </c>
      <c r="K209" s="65">
        <v>23614</v>
      </c>
      <c r="L209" s="66">
        <v>23085</v>
      </c>
      <c r="N209" s="86">
        <v>15000</v>
      </c>
      <c r="O209" s="67" t="s">
        <v>140</v>
      </c>
      <c r="P209" s="65">
        <v>26029</v>
      </c>
      <c r="Q209" s="65">
        <v>25968</v>
      </c>
      <c r="R209" s="65">
        <v>25901</v>
      </c>
      <c r="S209" s="65">
        <v>24856</v>
      </c>
      <c r="T209" s="65">
        <v>24744</v>
      </c>
      <c r="U209" s="65">
        <v>24679</v>
      </c>
      <c r="V209" s="65">
        <v>24218</v>
      </c>
      <c r="W209" s="65">
        <v>23598</v>
      </c>
      <c r="X209" s="66">
        <v>23059</v>
      </c>
    </row>
    <row r="210" spans="2:24" ht="16" thickBot="1" x14ac:dyDescent="0.4">
      <c r="B210" s="87">
        <v>15000</v>
      </c>
      <c r="C210" s="68" t="s">
        <v>141</v>
      </c>
      <c r="D210" s="69">
        <v>680.8</v>
      </c>
      <c r="E210" s="69">
        <v>646.70000000000005</v>
      </c>
      <c r="F210" s="69">
        <v>631.79999999999995</v>
      </c>
      <c r="G210" s="69">
        <v>588.20000000000005</v>
      </c>
      <c r="H210" s="69">
        <v>588</v>
      </c>
      <c r="I210" s="69">
        <v>564.70000000000005</v>
      </c>
      <c r="J210" s="69">
        <v>575.9</v>
      </c>
      <c r="K210" s="69">
        <v>583.70000000000005</v>
      </c>
      <c r="L210" s="70">
        <v>549.79999999999995</v>
      </c>
      <c r="N210" s="87">
        <v>15000</v>
      </c>
      <c r="O210" s="68" t="s">
        <v>141</v>
      </c>
      <c r="P210" s="69">
        <v>660.5</v>
      </c>
      <c r="Q210" s="69">
        <v>646.20000000000005</v>
      </c>
      <c r="R210" s="69">
        <v>631.5</v>
      </c>
      <c r="S210" s="69">
        <v>588.1</v>
      </c>
      <c r="T210" s="69">
        <v>586.9</v>
      </c>
      <c r="U210" s="69">
        <v>584.79999999999995</v>
      </c>
      <c r="V210" s="69">
        <v>576.79999999999995</v>
      </c>
      <c r="W210" s="69">
        <v>563.20000000000005</v>
      </c>
      <c r="X210" s="70">
        <v>548.9</v>
      </c>
    </row>
    <row r="211" spans="2:24" ht="15.5" x14ac:dyDescent="0.35">
      <c r="B211" s="85">
        <v>20000</v>
      </c>
      <c r="C211" s="61">
        <v>360</v>
      </c>
      <c r="D211" s="62">
        <v>5480</v>
      </c>
      <c r="E211" s="62">
        <v>5608</v>
      </c>
      <c r="F211" s="62">
        <v>6143</v>
      </c>
      <c r="G211" s="62">
        <v>6477</v>
      </c>
      <c r="H211" s="62">
        <v>6811</v>
      </c>
      <c r="I211" s="62">
        <v>7181</v>
      </c>
      <c r="J211" s="62">
        <v>7513</v>
      </c>
      <c r="K211" s="62">
        <v>7885</v>
      </c>
      <c r="L211" s="63">
        <v>8218</v>
      </c>
      <c r="N211" s="85">
        <v>20000</v>
      </c>
      <c r="O211" s="61">
        <v>360</v>
      </c>
      <c r="P211" s="62">
        <v>5855</v>
      </c>
      <c r="Q211" s="62">
        <v>6189</v>
      </c>
      <c r="R211" s="62">
        <v>6522</v>
      </c>
      <c r="S211" s="62">
        <v>6856</v>
      </c>
      <c r="T211" s="62">
        <v>7207</v>
      </c>
      <c r="U211" s="62">
        <v>7559</v>
      </c>
      <c r="V211" s="62">
        <v>7911</v>
      </c>
      <c r="W211" s="62">
        <v>8263</v>
      </c>
      <c r="X211" s="63">
        <v>8628</v>
      </c>
    </row>
    <row r="212" spans="2:24" ht="15.5" x14ac:dyDescent="0.35">
      <c r="B212" s="86">
        <v>20000</v>
      </c>
      <c r="C212" s="64">
        <v>400</v>
      </c>
      <c r="D212" s="65">
        <v>5815</v>
      </c>
      <c r="E212" s="65">
        <v>6239</v>
      </c>
      <c r="F212" s="65">
        <v>6684</v>
      </c>
      <c r="G212" s="65">
        <v>7089</v>
      </c>
      <c r="H212" s="65">
        <v>7537</v>
      </c>
      <c r="I212" s="65">
        <v>7984</v>
      </c>
      <c r="J212" s="65">
        <v>8432</v>
      </c>
      <c r="K212" s="65">
        <v>8901</v>
      </c>
      <c r="L212" s="66">
        <v>9372</v>
      </c>
      <c r="N212" s="86">
        <v>20000</v>
      </c>
      <c r="O212" s="64">
        <v>400</v>
      </c>
      <c r="P212" s="65">
        <v>6101</v>
      </c>
      <c r="Q212" s="65">
        <v>6527</v>
      </c>
      <c r="R212" s="65">
        <v>6953</v>
      </c>
      <c r="S212" s="65">
        <v>7394</v>
      </c>
      <c r="T212" s="65">
        <v>7843</v>
      </c>
      <c r="U212" s="65">
        <v>8291</v>
      </c>
      <c r="V212" s="65">
        <v>8754</v>
      </c>
      <c r="W212" s="65">
        <v>9228</v>
      </c>
      <c r="X212" s="66">
        <v>9698</v>
      </c>
    </row>
    <row r="213" spans="2:24" ht="15.5" x14ac:dyDescent="0.35">
      <c r="B213" s="86">
        <v>20000</v>
      </c>
      <c r="C213" s="64">
        <v>440</v>
      </c>
      <c r="D213" s="65">
        <v>6329</v>
      </c>
      <c r="E213" s="65">
        <v>6868</v>
      </c>
      <c r="F213" s="65">
        <v>7414</v>
      </c>
      <c r="G213" s="65">
        <v>7984</v>
      </c>
      <c r="H213" s="65">
        <v>8554</v>
      </c>
      <c r="I213" s="65">
        <v>9167</v>
      </c>
      <c r="J213" s="65">
        <v>9770</v>
      </c>
      <c r="K213" s="65">
        <v>10395</v>
      </c>
      <c r="L213" s="66">
        <v>11045</v>
      </c>
      <c r="N213" s="86">
        <v>20000</v>
      </c>
      <c r="O213" s="64">
        <v>440</v>
      </c>
      <c r="P213" s="65">
        <v>6654</v>
      </c>
      <c r="Q213" s="65">
        <v>7089</v>
      </c>
      <c r="R213" s="65">
        <v>7642</v>
      </c>
      <c r="S213" s="65">
        <v>8207</v>
      </c>
      <c r="T213" s="65">
        <v>8779</v>
      </c>
      <c r="U213" s="65">
        <v>9387</v>
      </c>
      <c r="V213" s="65">
        <v>9995</v>
      </c>
      <c r="W213" s="65">
        <v>10628</v>
      </c>
      <c r="X213" s="66">
        <v>11273</v>
      </c>
    </row>
    <row r="214" spans="2:24" ht="15.5" x14ac:dyDescent="0.35">
      <c r="B214" s="86">
        <v>20000</v>
      </c>
      <c r="C214" s="64">
        <v>480</v>
      </c>
      <c r="D214" s="65">
        <v>6978</v>
      </c>
      <c r="E214" s="65">
        <v>7874</v>
      </c>
      <c r="F214" s="65">
        <v>8401</v>
      </c>
      <c r="G214" s="65">
        <v>9151</v>
      </c>
      <c r="H214" s="65">
        <v>9949</v>
      </c>
      <c r="I214" s="65">
        <v>10761</v>
      </c>
      <c r="J214" s="65">
        <v>11592</v>
      </c>
      <c r="K214" s="65">
        <v>12482</v>
      </c>
      <c r="L214" s="66">
        <v>13389</v>
      </c>
      <c r="N214" s="86">
        <v>20000</v>
      </c>
      <c r="O214" s="64">
        <v>480</v>
      </c>
      <c r="P214" s="65">
        <v>7158</v>
      </c>
      <c r="Q214" s="65">
        <v>7869</v>
      </c>
      <c r="R214" s="65">
        <v>8582</v>
      </c>
      <c r="S214" s="65">
        <v>9343</v>
      </c>
      <c r="T214" s="65">
        <v>10138</v>
      </c>
      <c r="U214" s="65">
        <v>10950</v>
      </c>
      <c r="V214" s="65">
        <v>11778</v>
      </c>
      <c r="W214" s="65">
        <v>12658</v>
      </c>
      <c r="X214" s="66">
        <v>13557</v>
      </c>
    </row>
    <row r="215" spans="2:24" ht="15.5" x14ac:dyDescent="0.35">
      <c r="B215" s="86">
        <v>20000</v>
      </c>
      <c r="C215" s="64">
        <v>520</v>
      </c>
      <c r="D215" s="65">
        <v>7932</v>
      </c>
      <c r="E215" s="65">
        <v>8852</v>
      </c>
      <c r="F215" s="65">
        <v>9835</v>
      </c>
      <c r="G215" s="65">
        <v>10863</v>
      </c>
      <c r="H215" s="65">
        <v>11930</v>
      </c>
      <c r="I215" s="65">
        <v>13041</v>
      </c>
      <c r="J215" s="65">
        <v>14201</v>
      </c>
      <c r="K215" s="65">
        <v>15491</v>
      </c>
      <c r="L215" s="66">
        <v>16809</v>
      </c>
      <c r="N215" s="86">
        <v>20000</v>
      </c>
      <c r="O215" s="64">
        <v>520</v>
      </c>
      <c r="P215" s="65">
        <v>8079</v>
      </c>
      <c r="Q215" s="65">
        <v>8995</v>
      </c>
      <c r="R215" s="65">
        <v>9987</v>
      </c>
      <c r="S215" s="65">
        <v>11018</v>
      </c>
      <c r="T215" s="65">
        <v>12077</v>
      </c>
      <c r="U215" s="65">
        <v>13192</v>
      </c>
      <c r="V215" s="65">
        <v>14385</v>
      </c>
      <c r="W215" s="65">
        <v>15649</v>
      </c>
      <c r="X215" s="66">
        <v>16955</v>
      </c>
    </row>
    <row r="216" spans="2:24" ht="15.5" x14ac:dyDescent="0.35">
      <c r="B216" s="86">
        <v>20000</v>
      </c>
      <c r="C216" s="64">
        <v>560</v>
      </c>
      <c r="D216" s="65">
        <v>9399</v>
      </c>
      <c r="E216" s="65">
        <v>10743</v>
      </c>
      <c r="F216" s="65">
        <v>12172</v>
      </c>
      <c r="G216" s="65">
        <v>13873</v>
      </c>
      <c r="H216" s="65">
        <v>15308</v>
      </c>
      <c r="I216" s="65">
        <v>17088</v>
      </c>
      <c r="J216" s="65">
        <v>18854</v>
      </c>
      <c r="K216" s="65">
        <v>0</v>
      </c>
      <c r="L216" s="66">
        <v>0</v>
      </c>
      <c r="N216" s="86">
        <v>20000</v>
      </c>
      <c r="O216" s="64">
        <v>560</v>
      </c>
      <c r="P216" s="65">
        <v>9510</v>
      </c>
      <c r="Q216" s="65">
        <v>10858</v>
      </c>
      <c r="R216" s="65">
        <v>12287</v>
      </c>
      <c r="S216" s="65">
        <v>13788</v>
      </c>
      <c r="T216" s="65">
        <v>15430</v>
      </c>
      <c r="U216" s="65">
        <v>17183</v>
      </c>
      <c r="V216" s="65">
        <v>18963</v>
      </c>
      <c r="W216" s="65">
        <v>0</v>
      </c>
      <c r="X216" s="66">
        <v>0</v>
      </c>
    </row>
    <row r="217" spans="2:24" ht="15.5" x14ac:dyDescent="0.35">
      <c r="B217" s="86">
        <v>20000</v>
      </c>
      <c r="C217" s="64">
        <v>600</v>
      </c>
      <c r="D217" s="65">
        <v>12587</v>
      </c>
      <c r="E217" s="65">
        <v>14600</v>
      </c>
      <c r="F217" s="65">
        <v>16967</v>
      </c>
      <c r="G217" s="65">
        <v>0</v>
      </c>
      <c r="H217" s="65">
        <v>0</v>
      </c>
      <c r="I217" s="65">
        <v>0</v>
      </c>
      <c r="J217" s="65">
        <v>0</v>
      </c>
      <c r="K217" s="65">
        <v>0</v>
      </c>
      <c r="L217" s="66">
        <v>0</v>
      </c>
      <c r="N217" s="86">
        <v>20000</v>
      </c>
      <c r="O217" s="64">
        <v>600</v>
      </c>
      <c r="P217" s="65">
        <v>12728</v>
      </c>
      <c r="Q217" s="65">
        <v>14743</v>
      </c>
      <c r="R217" s="65">
        <v>17122</v>
      </c>
      <c r="S217" s="65">
        <v>0</v>
      </c>
      <c r="T217" s="65">
        <v>0</v>
      </c>
      <c r="U217" s="65">
        <v>0</v>
      </c>
      <c r="V217" s="65">
        <v>0</v>
      </c>
      <c r="W217" s="65">
        <v>0</v>
      </c>
      <c r="X217" s="66">
        <v>0</v>
      </c>
    </row>
    <row r="218" spans="2:24" ht="15.5" x14ac:dyDescent="0.35">
      <c r="B218" s="86">
        <v>20000</v>
      </c>
      <c r="C218" s="67" t="s">
        <v>140</v>
      </c>
      <c r="D218" s="65">
        <v>23096</v>
      </c>
      <c r="E218" s="65">
        <v>22267</v>
      </c>
      <c r="F218" s="65">
        <v>21585</v>
      </c>
      <c r="G218" s="65">
        <v>20218</v>
      </c>
      <c r="H218" s="65">
        <v>20248</v>
      </c>
      <c r="I218" s="65">
        <v>20267</v>
      </c>
      <c r="J218" s="65">
        <v>20287</v>
      </c>
      <c r="K218" s="65">
        <v>20327</v>
      </c>
      <c r="L218" s="66">
        <v>20233</v>
      </c>
      <c r="N218" s="86">
        <v>20000</v>
      </c>
      <c r="O218" s="67" t="s">
        <v>140</v>
      </c>
      <c r="P218" s="65">
        <v>23060</v>
      </c>
      <c r="Q218" s="65">
        <v>22230</v>
      </c>
      <c r="R218" s="65">
        <v>21549</v>
      </c>
      <c r="S218" s="65">
        <v>20220</v>
      </c>
      <c r="T218" s="65">
        <v>20249</v>
      </c>
      <c r="U218" s="65">
        <v>20288</v>
      </c>
      <c r="V218" s="65">
        <v>20269</v>
      </c>
      <c r="W218" s="65">
        <v>20329</v>
      </c>
      <c r="X218" s="66">
        <v>20210</v>
      </c>
    </row>
    <row r="219" spans="2:24" ht="16" thickBot="1" x14ac:dyDescent="0.4">
      <c r="B219" s="87">
        <v>20000</v>
      </c>
      <c r="C219" s="68" t="s">
        <v>141</v>
      </c>
      <c r="D219" s="69">
        <v>662</v>
      </c>
      <c r="E219" s="69">
        <v>640</v>
      </c>
      <c r="F219" s="69">
        <v>621.9</v>
      </c>
      <c r="G219" s="69">
        <v>582.5</v>
      </c>
      <c r="H219" s="69">
        <v>575.9</v>
      </c>
      <c r="I219" s="69">
        <v>571.70000000000005</v>
      </c>
      <c r="J219" s="69">
        <v>587.29999999999995</v>
      </c>
      <c r="K219" s="69">
        <v>558.29999999999995</v>
      </c>
      <c r="L219" s="70">
        <v>547.70000000000005</v>
      </c>
      <c r="N219" s="87">
        <v>20000</v>
      </c>
      <c r="O219" s="68" t="s">
        <v>141</v>
      </c>
      <c r="P219" s="69">
        <v>661</v>
      </c>
      <c r="Q219" s="69">
        <v>639</v>
      </c>
      <c r="R219" s="69">
        <v>621</v>
      </c>
      <c r="S219" s="69">
        <v>582.20000000000005</v>
      </c>
      <c r="T219" s="69">
        <v>575.79999999999995</v>
      </c>
      <c r="U219" s="69">
        <v>571.5</v>
      </c>
      <c r="V219" s="69">
        <v>568.79999999999995</v>
      </c>
      <c r="W219" s="69">
        <v>557.9</v>
      </c>
      <c r="X219" s="70">
        <v>546.70000000000005</v>
      </c>
    </row>
    <row r="220" spans="2:24" ht="15.5" x14ac:dyDescent="0.35">
      <c r="B220" s="85">
        <v>25000</v>
      </c>
      <c r="C220" s="71">
        <v>360</v>
      </c>
      <c r="D220" s="72">
        <v>5315</v>
      </c>
      <c r="E220" s="72">
        <v>5590</v>
      </c>
      <c r="F220" s="72">
        <v>5879</v>
      </c>
      <c r="G220" s="72">
        <v>6168</v>
      </c>
      <c r="H220" s="72">
        <v>6457</v>
      </c>
      <c r="I220" s="72">
        <v>6749</v>
      </c>
      <c r="J220" s="72">
        <v>7048</v>
      </c>
      <c r="K220" s="72">
        <v>7347</v>
      </c>
      <c r="L220" s="73">
        <v>7645</v>
      </c>
      <c r="N220" s="85">
        <v>25000</v>
      </c>
      <c r="O220" s="71">
        <v>360</v>
      </c>
      <c r="P220" s="72">
        <v>5851</v>
      </c>
      <c r="Q220" s="72">
        <v>6138</v>
      </c>
      <c r="R220" s="72">
        <v>6426</v>
      </c>
      <c r="S220" s="72">
        <v>6716</v>
      </c>
      <c r="T220" s="72">
        <v>7013</v>
      </c>
      <c r="U220" s="72">
        <v>7311</v>
      </c>
      <c r="V220" s="72">
        <v>7608</v>
      </c>
      <c r="W220" s="72">
        <v>7918</v>
      </c>
      <c r="X220" s="73">
        <v>8248</v>
      </c>
    </row>
    <row r="221" spans="2:24" ht="15.5" x14ac:dyDescent="0.35">
      <c r="B221" s="86">
        <v>25000</v>
      </c>
      <c r="C221" s="74">
        <v>400</v>
      </c>
      <c r="D221" s="75">
        <v>5407</v>
      </c>
      <c r="E221" s="75">
        <v>5781</v>
      </c>
      <c r="F221" s="75">
        <v>6135</v>
      </c>
      <c r="G221" s="75">
        <v>6510</v>
      </c>
      <c r="H221" s="75">
        <v>6886</v>
      </c>
      <c r="I221" s="75">
        <v>7278</v>
      </c>
      <c r="J221" s="75">
        <v>71171</v>
      </c>
      <c r="K221" s="75">
        <v>8089</v>
      </c>
      <c r="L221" s="76">
        <v>8494</v>
      </c>
      <c r="N221" s="86">
        <v>25000</v>
      </c>
      <c r="O221" s="74">
        <v>400</v>
      </c>
      <c r="P221" s="75">
        <v>5742</v>
      </c>
      <c r="Q221" s="75">
        <v>6117</v>
      </c>
      <c r="R221" s="75">
        <v>6493</v>
      </c>
      <c r="S221" s="75">
        <v>6870</v>
      </c>
      <c r="T221" s="75">
        <v>7264</v>
      </c>
      <c r="U221" s="75">
        <v>7858</v>
      </c>
      <c r="V221" s="75">
        <v>8056</v>
      </c>
      <c r="W221" s="75">
        <v>8483</v>
      </c>
      <c r="X221" s="76">
        <v>8909</v>
      </c>
    </row>
    <row r="222" spans="2:24" ht="15.5" x14ac:dyDescent="0.35">
      <c r="B222" s="86">
        <v>25000</v>
      </c>
      <c r="C222" s="74">
        <v>440</v>
      </c>
      <c r="D222" s="75">
        <v>5723</v>
      </c>
      <c r="E222" s="77">
        <v>6183</v>
      </c>
      <c r="F222" s="75">
        <v>6655</v>
      </c>
      <c r="G222" s="75">
        <v>7134</v>
      </c>
      <c r="H222" s="75">
        <v>7838</v>
      </c>
      <c r="I222" s="75">
        <v>8139</v>
      </c>
      <c r="J222" s="75">
        <v>8687</v>
      </c>
      <c r="K222" s="75">
        <v>9198</v>
      </c>
      <c r="L222" s="76">
        <v>9783</v>
      </c>
      <c r="N222" s="86">
        <v>25000</v>
      </c>
      <c r="O222" s="74">
        <v>440</v>
      </c>
      <c r="P222" s="75">
        <v>5998</v>
      </c>
      <c r="Q222" s="77">
        <v>6473</v>
      </c>
      <c r="R222" s="75">
        <v>6948</v>
      </c>
      <c r="S222" s="75">
        <v>7450</v>
      </c>
      <c r="T222" s="75">
        <v>7956</v>
      </c>
      <c r="U222" s="75">
        <v>8477</v>
      </c>
      <c r="V222" s="75">
        <v>9012</v>
      </c>
      <c r="W222" s="75">
        <v>9559</v>
      </c>
      <c r="X222" s="76">
        <v>10157</v>
      </c>
    </row>
    <row r="223" spans="2:24" ht="15.5" x14ac:dyDescent="0.35">
      <c r="B223" s="86">
        <v>25000</v>
      </c>
      <c r="C223" s="74">
        <v>480</v>
      </c>
      <c r="D223" s="75">
        <v>6186</v>
      </c>
      <c r="E223" s="78">
        <v>6792</v>
      </c>
      <c r="F223" s="75">
        <v>7415</v>
      </c>
      <c r="G223" s="75">
        <v>8072</v>
      </c>
      <c r="H223" s="75">
        <v>8739</v>
      </c>
      <c r="I223" s="75">
        <v>9417</v>
      </c>
      <c r="J223" s="75">
        <v>10134</v>
      </c>
      <c r="K223" s="75">
        <v>10871</v>
      </c>
      <c r="L223" s="76">
        <v>11883</v>
      </c>
      <c r="N223" s="86">
        <v>25000</v>
      </c>
      <c r="O223" s="74">
        <v>480</v>
      </c>
      <c r="P223" s="75">
        <v>6418</v>
      </c>
      <c r="Q223" s="78">
        <v>7020</v>
      </c>
      <c r="R223" s="75">
        <v>7656</v>
      </c>
      <c r="S223" s="75">
        <v>8308</v>
      </c>
      <c r="T223" s="75">
        <v>8977</v>
      </c>
      <c r="U223" s="75">
        <v>9650</v>
      </c>
      <c r="V223" s="75">
        <v>10380</v>
      </c>
      <c r="W223" s="75">
        <v>11126</v>
      </c>
      <c r="X223" s="76">
        <v>11946</v>
      </c>
    </row>
    <row r="224" spans="2:24" ht="15.5" x14ac:dyDescent="0.35">
      <c r="B224" s="86">
        <v>25000</v>
      </c>
      <c r="C224" s="74">
        <v>520</v>
      </c>
      <c r="D224" s="75">
        <v>6978</v>
      </c>
      <c r="E224" s="75">
        <v>7791</v>
      </c>
      <c r="F224" s="75">
        <v>8845</v>
      </c>
      <c r="G224" s="75">
        <v>9538</v>
      </c>
      <c r="H224" s="75">
        <v>10459</v>
      </c>
      <c r="I224" s="75">
        <v>11423</v>
      </c>
      <c r="J224" s="75">
        <v>12471</v>
      </c>
      <c r="K224" s="75">
        <v>13588</v>
      </c>
      <c r="L224" s="76">
        <v>14729</v>
      </c>
      <c r="N224" s="86">
        <v>25000</v>
      </c>
      <c r="O224" s="74">
        <v>520</v>
      </c>
      <c r="P224" s="75">
        <v>7162</v>
      </c>
      <c r="Q224" s="75">
        <v>7985</v>
      </c>
      <c r="R224" s="75">
        <v>8841</v>
      </c>
      <c r="S224" s="75">
        <v>9727</v>
      </c>
      <c r="T224" s="75">
        <v>10655</v>
      </c>
      <c r="U224" s="75">
        <v>11633</v>
      </c>
      <c r="V224" s="75">
        <v>12674</v>
      </c>
      <c r="W224" s="75">
        <v>13600</v>
      </c>
      <c r="X224" s="76">
        <v>14935</v>
      </c>
    </row>
    <row r="225" spans="2:24" ht="15.5" x14ac:dyDescent="0.35">
      <c r="B225" s="86">
        <v>25000</v>
      </c>
      <c r="C225" s="74">
        <v>560</v>
      </c>
      <c r="D225" s="75">
        <v>8420</v>
      </c>
      <c r="E225" s="75">
        <v>9660</v>
      </c>
      <c r="F225" s="75">
        <v>10974</v>
      </c>
      <c r="G225" s="75">
        <v>12387</v>
      </c>
      <c r="H225" s="75">
        <v>13932</v>
      </c>
      <c r="I225" s="75">
        <v>15564</v>
      </c>
      <c r="J225" s="75">
        <v>0</v>
      </c>
      <c r="K225" s="75">
        <v>0</v>
      </c>
      <c r="L225" s="76">
        <v>0</v>
      </c>
      <c r="N225" s="86">
        <v>25000</v>
      </c>
      <c r="O225" s="74">
        <v>560</v>
      </c>
      <c r="P225" s="75">
        <v>8567</v>
      </c>
      <c r="Q225" s="75">
        <v>9809</v>
      </c>
      <c r="R225" s="75">
        <v>11123</v>
      </c>
      <c r="S225" s="75">
        <v>12541</v>
      </c>
      <c r="T225" s="75">
        <v>14090</v>
      </c>
      <c r="U225" s="75">
        <v>15717</v>
      </c>
      <c r="V225" s="75">
        <v>0</v>
      </c>
      <c r="W225" s="75">
        <v>0</v>
      </c>
      <c r="X225" s="76">
        <v>0</v>
      </c>
    </row>
    <row r="226" spans="2:24" ht="16" thickBot="1" x14ac:dyDescent="0.4">
      <c r="B226" s="87">
        <v>25000</v>
      </c>
      <c r="C226" s="79">
        <v>600</v>
      </c>
      <c r="D226" s="80">
        <v>12097</v>
      </c>
      <c r="E226" s="80">
        <v>13845</v>
      </c>
      <c r="F226" s="80">
        <v>18055</v>
      </c>
      <c r="G226" s="80">
        <v>0</v>
      </c>
      <c r="H226" s="80">
        <v>0</v>
      </c>
      <c r="I226" s="80">
        <v>0</v>
      </c>
      <c r="J226" s="80">
        <v>0</v>
      </c>
      <c r="K226" s="80">
        <v>0</v>
      </c>
      <c r="L226" s="81">
        <v>0</v>
      </c>
      <c r="N226" s="87">
        <v>25000</v>
      </c>
      <c r="O226" s="79">
        <v>600</v>
      </c>
      <c r="P226" s="80">
        <v>12328</v>
      </c>
      <c r="Q226" s="80">
        <v>14098</v>
      </c>
      <c r="R226" s="80">
        <v>16327</v>
      </c>
      <c r="S226" s="80">
        <v>0</v>
      </c>
      <c r="T226" s="80">
        <v>0</v>
      </c>
      <c r="U226" s="80">
        <v>0</v>
      </c>
      <c r="V226" s="80">
        <v>0</v>
      </c>
      <c r="W226" s="80">
        <v>0</v>
      </c>
      <c r="X226" s="81">
        <v>0</v>
      </c>
    </row>
    <row r="227" spans="2:24" ht="15.5" x14ac:dyDescent="0.35">
      <c r="B227" s="85">
        <v>30000</v>
      </c>
      <c r="C227" s="71">
        <v>360</v>
      </c>
      <c r="D227" s="62">
        <v>5515</v>
      </c>
      <c r="E227" s="72">
        <v>5758</v>
      </c>
      <c r="F227" s="72">
        <v>6001</v>
      </c>
      <c r="G227" s="72">
        <v>6249</v>
      </c>
      <c r="H227" s="72">
        <v>6521</v>
      </c>
      <c r="I227" s="72">
        <v>6194</v>
      </c>
      <c r="J227" s="72">
        <v>7088</v>
      </c>
      <c r="K227" s="72">
        <v>7381</v>
      </c>
      <c r="L227" s="73">
        <v>7877</v>
      </c>
      <c r="N227" s="85">
        <v>30000</v>
      </c>
      <c r="O227" s="71">
        <v>360</v>
      </c>
      <c r="P227" s="62">
        <v>6421</v>
      </c>
      <c r="Q227" s="72">
        <v>6689</v>
      </c>
      <c r="R227" s="72">
        <v>6958</v>
      </c>
      <c r="S227" s="72">
        <v>7232</v>
      </c>
      <c r="T227" s="72">
        <v>7544</v>
      </c>
      <c r="U227" s="72">
        <v>7656</v>
      </c>
      <c r="V227" s="72">
        <v>8169</v>
      </c>
      <c r="W227" s="72">
        <v>8488</v>
      </c>
      <c r="X227" s="73">
        <v>8819</v>
      </c>
    </row>
    <row r="228" spans="2:24" ht="15.5" x14ac:dyDescent="0.35">
      <c r="B228" s="86">
        <v>30000</v>
      </c>
      <c r="C228" s="74">
        <v>400</v>
      </c>
      <c r="D228" s="78">
        <v>5209</v>
      </c>
      <c r="E228" s="75">
        <v>5523</v>
      </c>
      <c r="F228" s="75">
        <v>5848</v>
      </c>
      <c r="G228" s="75">
        <v>6173</v>
      </c>
      <c r="H228" s="75">
        <v>6508</v>
      </c>
      <c r="I228" s="75">
        <v>6881</v>
      </c>
      <c r="J228" s="75">
        <v>7214</v>
      </c>
      <c r="K228" s="75">
        <v>7595</v>
      </c>
      <c r="L228" s="76">
        <v>7995</v>
      </c>
      <c r="N228" s="86">
        <v>30000</v>
      </c>
      <c r="O228" s="74">
        <v>400</v>
      </c>
      <c r="P228" s="78">
        <v>5733</v>
      </c>
      <c r="Q228" s="75">
        <v>5058</v>
      </c>
      <c r="R228" s="75">
        <v>5385</v>
      </c>
      <c r="S228" s="75">
        <v>6738</v>
      </c>
      <c r="T228" s="75">
        <v>7091</v>
      </c>
      <c r="U228" s="75">
        <v>7457</v>
      </c>
      <c r="V228" s="75">
        <v>7859</v>
      </c>
      <c r="W228" s="75">
        <v>8261</v>
      </c>
      <c r="X228" s="76">
        <v>8678</v>
      </c>
    </row>
    <row r="229" spans="2:24" ht="15.5" x14ac:dyDescent="0.35">
      <c r="B229" s="86">
        <v>30000</v>
      </c>
      <c r="C229" s="74">
        <v>440</v>
      </c>
      <c r="D229" s="75">
        <v>5291</v>
      </c>
      <c r="E229" s="77">
        <v>5897</v>
      </c>
      <c r="F229" s="75">
        <v>6121</v>
      </c>
      <c r="G229" s="75">
        <v>6544</v>
      </c>
      <c r="H229" s="75">
        <v>6989</v>
      </c>
      <c r="I229" s="75">
        <v>7434</v>
      </c>
      <c r="J229" s="75">
        <v>7919</v>
      </c>
      <c r="K229" s="75">
        <v>8413</v>
      </c>
      <c r="L229" s="76">
        <v>8938</v>
      </c>
      <c r="N229" s="86">
        <v>30000</v>
      </c>
      <c r="O229" s="74">
        <v>440</v>
      </c>
      <c r="P229" s="75">
        <v>5626</v>
      </c>
      <c r="Q229" s="77">
        <v>6053</v>
      </c>
      <c r="R229" s="75">
        <v>6480</v>
      </c>
      <c r="S229" s="75">
        <v>6926</v>
      </c>
      <c r="T229" s="75">
        <v>7374</v>
      </c>
      <c r="U229" s="75">
        <v>7857</v>
      </c>
      <c r="V229" s="75">
        <v>8356</v>
      </c>
      <c r="W229" s="75">
        <v>8880</v>
      </c>
      <c r="X229" s="76">
        <v>9427</v>
      </c>
    </row>
    <row r="230" spans="2:24" ht="15.5" x14ac:dyDescent="0.35">
      <c r="B230" s="86">
        <v>30000</v>
      </c>
      <c r="C230" s="74">
        <v>480</v>
      </c>
      <c r="D230" s="75">
        <v>5637</v>
      </c>
      <c r="E230" s="75">
        <v>6166</v>
      </c>
      <c r="F230" s="75">
        <v>6704</v>
      </c>
      <c r="G230" s="75">
        <v>7257</v>
      </c>
      <c r="H230" s="75">
        <v>7121</v>
      </c>
      <c r="I230" s="75">
        <v>8420</v>
      </c>
      <c r="J230" s="75">
        <v>9051</v>
      </c>
      <c r="K230" s="75">
        <v>9715</v>
      </c>
      <c r="L230" s="76">
        <v>10419</v>
      </c>
      <c r="N230" s="86">
        <v>30000</v>
      </c>
      <c r="O230" s="74">
        <v>480</v>
      </c>
      <c r="P230" s="75">
        <v>5919</v>
      </c>
      <c r="Q230" s="75">
        <v>6464</v>
      </c>
      <c r="R230" s="75">
        <v>7016</v>
      </c>
      <c r="S230" s="75">
        <v>7575</v>
      </c>
      <c r="T230" s="75">
        <v>8173</v>
      </c>
      <c r="U230" s="75">
        <v>8785</v>
      </c>
      <c r="V230" s="75">
        <v>9456</v>
      </c>
      <c r="W230" s="75">
        <v>10148</v>
      </c>
      <c r="X230" s="76">
        <v>10874</v>
      </c>
    </row>
    <row r="231" spans="2:24" ht="15.5" x14ac:dyDescent="0.35">
      <c r="B231" s="86">
        <v>30000</v>
      </c>
      <c r="C231" s="74">
        <v>520</v>
      </c>
      <c r="D231" s="75">
        <v>6207</v>
      </c>
      <c r="E231" s="75">
        <v>6919</v>
      </c>
      <c r="F231" s="75">
        <v>7857</v>
      </c>
      <c r="G231" s="75">
        <v>8425</v>
      </c>
      <c r="H231" s="75">
        <v>9224</v>
      </c>
      <c r="I231" s="75">
        <v>10082</v>
      </c>
      <c r="J231" s="75">
        <v>11027</v>
      </c>
      <c r="K231" s="75">
        <v>12009</v>
      </c>
      <c r="L231" s="76">
        <v>0</v>
      </c>
      <c r="N231" s="86">
        <v>30000</v>
      </c>
      <c r="O231" s="74">
        <v>520</v>
      </c>
      <c r="P231" s="75">
        <v>6443</v>
      </c>
      <c r="Q231" s="75">
        <v>7156</v>
      </c>
      <c r="R231" s="75">
        <v>7892</v>
      </c>
      <c r="S231" s="75">
        <v>8665</v>
      </c>
      <c r="T231" s="75">
        <v>9473</v>
      </c>
      <c r="U231" s="75">
        <v>10343</v>
      </c>
      <c r="V231" s="75">
        <v>11330</v>
      </c>
      <c r="W231" s="75">
        <v>12281</v>
      </c>
      <c r="X231" s="76">
        <v>0</v>
      </c>
    </row>
    <row r="232" spans="2:24" ht="15.5" x14ac:dyDescent="0.35">
      <c r="B232" s="86">
        <v>30000</v>
      </c>
      <c r="C232" s="74">
        <v>560</v>
      </c>
      <c r="D232" s="75">
        <v>7589</v>
      </c>
      <c r="E232" s="75">
        <v>8895</v>
      </c>
      <c r="F232" s="75">
        <v>9905</v>
      </c>
      <c r="G232" s="75">
        <v>0</v>
      </c>
      <c r="H232" s="75">
        <v>0</v>
      </c>
      <c r="I232" s="75">
        <v>0</v>
      </c>
      <c r="J232" s="75">
        <v>0</v>
      </c>
      <c r="K232" s="75">
        <v>0</v>
      </c>
      <c r="L232" s="76">
        <v>0</v>
      </c>
      <c r="N232" s="86">
        <v>30000</v>
      </c>
      <c r="O232" s="74">
        <v>560</v>
      </c>
      <c r="P232" s="75">
        <v>7773</v>
      </c>
      <c r="Q232" s="75">
        <v>8901</v>
      </c>
      <c r="R232" s="75">
        <v>10121</v>
      </c>
      <c r="S232" s="75">
        <v>0</v>
      </c>
      <c r="T232" s="75">
        <v>0</v>
      </c>
      <c r="U232" s="75">
        <v>0</v>
      </c>
      <c r="V232" s="75">
        <v>0</v>
      </c>
      <c r="W232" s="75">
        <v>0</v>
      </c>
      <c r="X232" s="76">
        <v>0</v>
      </c>
    </row>
    <row r="233" spans="2:24" ht="16" thickBot="1" x14ac:dyDescent="0.4">
      <c r="B233" s="87">
        <v>30000</v>
      </c>
      <c r="C233" s="79">
        <v>600</v>
      </c>
      <c r="D233" s="80">
        <v>11728</v>
      </c>
      <c r="E233" s="80">
        <v>13347</v>
      </c>
      <c r="F233" s="80">
        <v>0</v>
      </c>
      <c r="G233" s="80">
        <v>0</v>
      </c>
      <c r="H233" s="80">
        <v>0</v>
      </c>
      <c r="I233" s="80">
        <v>0</v>
      </c>
      <c r="J233" s="80">
        <v>0</v>
      </c>
      <c r="K233" s="80">
        <v>0</v>
      </c>
      <c r="L233" s="81">
        <v>0</v>
      </c>
      <c r="N233" s="87">
        <v>30000</v>
      </c>
      <c r="O233" s="79">
        <v>600</v>
      </c>
      <c r="P233" s="80">
        <v>12142</v>
      </c>
      <c r="Q233" s="80">
        <v>13812</v>
      </c>
      <c r="R233" s="80">
        <v>0</v>
      </c>
      <c r="S233" s="80">
        <v>0</v>
      </c>
      <c r="T233" s="80">
        <v>0</v>
      </c>
      <c r="U233" s="80">
        <v>0</v>
      </c>
      <c r="V233" s="80">
        <v>0</v>
      </c>
      <c r="W233" s="80">
        <v>0</v>
      </c>
      <c r="X233" s="81">
        <v>0</v>
      </c>
    </row>
    <row r="234" spans="2:24" ht="15.5" x14ac:dyDescent="0.35">
      <c r="B234" s="85">
        <v>35000</v>
      </c>
      <c r="C234" s="71">
        <v>360</v>
      </c>
      <c r="D234" s="72">
        <v>6895</v>
      </c>
      <c r="E234" s="72">
        <v>7183</v>
      </c>
      <c r="F234" s="72">
        <v>7431</v>
      </c>
      <c r="G234" s="72">
        <v>7700</v>
      </c>
      <c r="H234" s="72">
        <v>7971</v>
      </c>
      <c r="I234" s="72">
        <v>8241</v>
      </c>
      <c r="J234" s="72">
        <v>8511</v>
      </c>
      <c r="K234" s="72">
        <v>8782</v>
      </c>
      <c r="L234" s="73">
        <v>9052</v>
      </c>
      <c r="N234" s="85">
        <v>35000</v>
      </c>
      <c r="O234" s="71">
        <v>360</v>
      </c>
      <c r="P234" s="72">
        <v>8844</v>
      </c>
      <c r="Q234" s="72">
        <v>9112</v>
      </c>
      <c r="R234" s="72">
        <v>9381</v>
      </c>
      <c r="S234" s="72">
        <v>9649</v>
      </c>
      <c r="T234" s="72">
        <v>9917</v>
      </c>
      <c r="U234" s="72">
        <v>10185</v>
      </c>
      <c r="V234" s="72">
        <v>10454</v>
      </c>
      <c r="W234" s="72">
        <v>10723</v>
      </c>
      <c r="X234" s="73">
        <v>0</v>
      </c>
    </row>
    <row r="235" spans="2:24" ht="15.5" x14ac:dyDescent="0.35">
      <c r="B235" s="86">
        <v>35000</v>
      </c>
      <c r="C235" s="74">
        <v>400</v>
      </c>
      <c r="D235" s="75">
        <v>5415</v>
      </c>
      <c r="E235" s="75">
        <v>5708</v>
      </c>
      <c r="F235" s="75">
        <v>6023</v>
      </c>
      <c r="G235" s="75">
        <v>6352</v>
      </c>
      <c r="H235" s="75">
        <v>6684</v>
      </c>
      <c r="I235" s="75">
        <v>7040</v>
      </c>
      <c r="J235" s="75">
        <v>7397</v>
      </c>
      <c r="K235" s="75">
        <v>7758</v>
      </c>
      <c r="L235" s="76">
        <v>8128</v>
      </c>
      <c r="N235" s="86">
        <v>35000</v>
      </c>
      <c r="O235" s="74">
        <v>400</v>
      </c>
      <c r="P235" s="75">
        <v>6329</v>
      </c>
      <c r="Q235" s="75">
        <v>6658</v>
      </c>
      <c r="R235" s="75">
        <v>7014</v>
      </c>
      <c r="S235" s="75">
        <v>7370</v>
      </c>
      <c r="T235" s="75">
        <v>7731</v>
      </c>
      <c r="U235" s="75">
        <v>8099</v>
      </c>
      <c r="V235" s="75">
        <v>8471</v>
      </c>
      <c r="W235" s="75">
        <v>8834</v>
      </c>
      <c r="X235" s="76">
        <v>0</v>
      </c>
    </row>
    <row r="236" spans="2:24" ht="15.5" x14ac:dyDescent="0.35">
      <c r="B236" s="86">
        <v>35000</v>
      </c>
      <c r="C236" s="74">
        <v>440</v>
      </c>
      <c r="D236" s="75">
        <v>5088</v>
      </c>
      <c r="E236" s="75">
        <v>5455</v>
      </c>
      <c r="F236" s="75">
        <v>5827</v>
      </c>
      <c r="G236" s="75">
        <v>6233</v>
      </c>
      <c r="H236" s="75">
        <v>6646</v>
      </c>
      <c r="I236" s="75">
        <v>7091</v>
      </c>
      <c r="J236" s="75">
        <v>7544</v>
      </c>
      <c r="K236" s="75">
        <v>8018</v>
      </c>
      <c r="L236" s="76">
        <v>8496</v>
      </c>
      <c r="N236" s="86">
        <v>35000</v>
      </c>
      <c r="O236" s="74">
        <v>440</v>
      </c>
      <c r="P236" s="75">
        <v>5621</v>
      </c>
      <c r="Q236" s="75">
        <v>6006</v>
      </c>
      <c r="R236" s="75">
        <v>6425</v>
      </c>
      <c r="S236" s="75">
        <v>6852</v>
      </c>
      <c r="T236" s="75">
        <v>7309</v>
      </c>
      <c r="U236" s="75">
        <v>7772</v>
      </c>
      <c r="V236" s="75">
        <v>8257</v>
      </c>
      <c r="W236" s="75">
        <v>8742</v>
      </c>
      <c r="X236" s="76">
        <v>0</v>
      </c>
    </row>
    <row r="237" spans="2:24" ht="15.5" x14ac:dyDescent="0.35">
      <c r="B237" s="86">
        <v>35000</v>
      </c>
      <c r="C237" s="74">
        <v>480</v>
      </c>
      <c r="D237" s="75">
        <v>5218</v>
      </c>
      <c r="E237" s="75">
        <v>6888</v>
      </c>
      <c r="F237" s="75">
        <v>6187</v>
      </c>
      <c r="G237" s="75">
        <v>6680</v>
      </c>
      <c r="H237" s="75">
        <v>7220</v>
      </c>
      <c r="I237" s="75">
        <v>7780</v>
      </c>
      <c r="J237" s="75">
        <v>8392</v>
      </c>
      <c r="K237" s="75">
        <v>9007</v>
      </c>
      <c r="L237" s="76">
        <v>0</v>
      </c>
      <c r="N237" s="86">
        <v>35000</v>
      </c>
      <c r="O237" s="74">
        <v>480</v>
      </c>
      <c r="P237" s="75">
        <v>5571</v>
      </c>
      <c r="Q237" s="75">
        <v>6052</v>
      </c>
      <c r="R237" s="75">
        <v>6570</v>
      </c>
      <c r="S237" s="75">
        <v>7107</v>
      </c>
      <c r="T237" s="75">
        <v>7673</v>
      </c>
      <c r="U237" s="75">
        <v>8285</v>
      </c>
      <c r="V237" s="75">
        <v>8908</v>
      </c>
      <c r="W237" s="75">
        <v>0</v>
      </c>
      <c r="X237" s="76">
        <v>0</v>
      </c>
    </row>
    <row r="238" spans="2:24" ht="15.5" x14ac:dyDescent="0.35">
      <c r="B238" s="86">
        <v>35000</v>
      </c>
      <c r="C238" s="74">
        <v>520</v>
      </c>
      <c r="D238" s="75">
        <v>5874</v>
      </c>
      <c r="E238" s="75">
        <v>6302</v>
      </c>
      <c r="F238" s="75">
        <v>6947</v>
      </c>
      <c r="G238" s="75">
        <v>7834</v>
      </c>
      <c r="H238" s="75">
        <v>8392</v>
      </c>
      <c r="I238" s="75">
        <v>9203</v>
      </c>
      <c r="J238" s="75">
        <v>10038</v>
      </c>
      <c r="K238" s="75">
        <v>0</v>
      </c>
      <c r="L238" s="76">
        <v>0</v>
      </c>
      <c r="N238" s="86">
        <v>35000</v>
      </c>
      <c r="O238" s="74">
        <v>520</v>
      </c>
      <c r="P238" s="75">
        <v>6000</v>
      </c>
      <c r="Q238" s="75">
        <v>6648</v>
      </c>
      <c r="R238" s="75">
        <v>7323</v>
      </c>
      <c r="S238" s="75">
        <v>8048</v>
      </c>
      <c r="T238" s="75">
        <v>8857</v>
      </c>
      <c r="U238" s="75">
        <v>9703</v>
      </c>
      <c r="V238" s="75">
        <v>0</v>
      </c>
      <c r="W238" s="75">
        <v>0</v>
      </c>
      <c r="X238" s="76">
        <v>0</v>
      </c>
    </row>
    <row r="239" spans="2:24" ht="15.5" x14ac:dyDescent="0.35">
      <c r="B239" s="86">
        <v>35000</v>
      </c>
      <c r="C239" s="74">
        <v>560</v>
      </c>
      <c r="D239" s="75">
        <v>7703</v>
      </c>
      <c r="E239" s="75">
        <v>8730</v>
      </c>
      <c r="F239" s="75">
        <v>10003</v>
      </c>
      <c r="G239" s="75">
        <v>0</v>
      </c>
      <c r="H239" s="75">
        <v>0</v>
      </c>
      <c r="I239" s="75">
        <v>0</v>
      </c>
      <c r="J239" s="75">
        <v>0</v>
      </c>
      <c r="K239" s="75">
        <v>0</v>
      </c>
      <c r="L239" s="76">
        <v>0</v>
      </c>
      <c r="N239" s="86">
        <v>35000</v>
      </c>
      <c r="O239" s="74">
        <v>560</v>
      </c>
      <c r="P239" s="75">
        <v>8186</v>
      </c>
      <c r="Q239" s="75">
        <v>9256</v>
      </c>
      <c r="R239" s="75">
        <v>10591</v>
      </c>
      <c r="S239" s="75">
        <v>0</v>
      </c>
      <c r="T239" s="75">
        <v>0</v>
      </c>
      <c r="U239" s="75">
        <v>0</v>
      </c>
      <c r="V239" s="75">
        <v>0</v>
      </c>
      <c r="W239" s="75">
        <v>0</v>
      </c>
      <c r="X239" s="76">
        <v>0</v>
      </c>
    </row>
    <row r="240" spans="2:24" ht="16" thickBot="1" x14ac:dyDescent="0.4">
      <c r="B240" s="87">
        <v>35000</v>
      </c>
      <c r="C240" s="79">
        <v>600</v>
      </c>
      <c r="D240" s="80">
        <v>11818</v>
      </c>
      <c r="E240" s="80">
        <v>0</v>
      </c>
      <c r="F240" s="80">
        <v>0</v>
      </c>
      <c r="G240" s="80">
        <v>0</v>
      </c>
      <c r="H240" s="80">
        <v>0</v>
      </c>
      <c r="I240" s="80">
        <v>0</v>
      </c>
      <c r="J240" s="80">
        <v>0</v>
      </c>
      <c r="K240" s="80">
        <v>0</v>
      </c>
      <c r="L240" s="81">
        <v>0</v>
      </c>
      <c r="N240" s="87">
        <v>35000</v>
      </c>
      <c r="O240" s="79">
        <v>600</v>
      </c>
      <c r="P240" s="80">
        <v>12232</v>
      </c>
      <c r="Q240" s="80">
        <v>0</v>
      </c>
      <c r="R240" s="80">
        <v>0</v>
      </c>
      <c r="S240" s="80">
        <v>0</v>
      </c>
      <c r="T240" s="80">
        <v>0</v>
      </c>
      <c r="U240" s="80">
        <v>0</v>
      </c>
      <c r="V240" s="80">
        <v>0</v>
      </c>
      <c r="W240" s="80">
        <v>0</v>
      </c>
      <c r="X240" s="81">
        <v>0</v>
      </c>
    </row>
    <row r="241" spans="2:24" ht="15.5" x14ac:dyDescent="0.35">
      <c r="B241" s="85">
        <v>40000</v>
      </c>
      <c r="C241" s="71">
        <v>360</v>
      </c>
      <c r="D241" s="72">
        <v>10609</v>
      </c>
      <c r="E241" s="72">
        <v>10820</v>
      </c>
      <c r="F241" s="72">
        <v>11031</v>
      </c>
      <c r="G241" s="72">
        <v>11241</v>
      </c>
      <c r="H241" s="72">
        <v>11452</v>
      </c>
      <c r="I241" s="72">
        <v>0</v>
      </c>
      <c r="J241" s="72">
        <v>0</v>
      </c>
      <c r="K241" s="72">
        <v>0</v>
      </c>
      <c r="L241" s="73">
        <v>0</v>
      </c>
      <c r="N241" s="85">
        <v>40000</v>
      </c>
      <c r="O241" s="71">
        <v>360</v>
      </c>
      <c r="P241" s="72">
        <v>13454</v>
      </c>
      <c r="Q241" s="72">
        <v>13661</v>
      </c>
      <c r="R241" s="72">
        <v>13667</v>
      </c>
      <c r="S241" s="72">
        <v>14047</v>
      </c>
      <c r="T241" s="72">
        <v>0</v>
      </c>
      <c r="U241" s="72">
        <v>0</v>
      </c>
      <c r="V241" s="72">
        <v>0</v>
      </c>
      <c r="W241" s="72">
        <v>0</v>
      </c>
      <c r="X241" s="73">
        <v>0</v>
      </c>
    </row>
    <row r="242" spans="2:24" ht="15.5" x14ac:dyDescent="0.35">
      <c r="B242" s="86">
        <v>40000</v>
      </c>
      <c r="C242" s="74">
        <v>400</v>
      </c>
      <c r="D242" s="75">
        <v>7629</v>
      </c>
      <c r="E242" s="75">
        <v>7918</v>
      </c>
      <c r="F242" s="75">
        <v>8208</v>
      </c>
      <c r="G242" s="75">
        <v>8499</v>
      </c>
      <c r="H242" s="75">
        <v>8789</v>
      </c>
      <c r="I242" s="75">
        <v>0</v>
      </c>
      <c r="J242" s="75">
        <v>0</v>
      </c>
      <c r="K242" s="75">
        <v>0</v>
      </c>
      <c r="L242" s="76">
        <v>0</v>
      </c>
      <c r="N242" s="86">
        <v>40000</v>
      </c>
      <c r="O242" s="74">
        <v>400</v>
      </c>
      <c r="P242" s="75">
        <v>9652</v>
      </c>
      <c r="Q242" s="75">
        <v>9937</v>
      </c>
      <c r="R242" s="75">
        <v>10223</v>
      </c>
      <c r="S242" s="75">
        <v>10507</v>
      </c>
      <c r="T242" s="75">
        <v>0</v>
      </c>
      <c r="U242" s="75">
        <v>0</v>
      </c>
      <c r="V242" s="75">
        <v>0</v>
      </c>
      <c r="W242" s="75">
        <v>0</v>
      </c>
      <c r="X242" s="76">
        <v>0</v>
      </c>
    </row>
    <row r="243" spans="2:24" ht="15.5" x14ac:dyDescent="0.35">
      <c r="B243" s="86">
        <v>40000</v>
      </c>
      <c r="C243" s="74">
        <v>440</v>
      </c>
      <c r="D243" s="75">
        <v>5758</v>
      </c>
      <c r="E243" s="75">
        <v>6126</v>
      </c>
      <c r="F243" s="75">
        <v>6522</v>
      </c>
      <c r="G243" s="75">
        <v>6917</v>
      </c>
      <c r="H243" s="75">
        <v>7313</v>
      </c>
      <c r="I243" s="75">
        <v>0</v>
      </c>
      <c r="J243" s="75">
        <v>0</v>
      </c>
      <c r="K243" s="75">
        <v>0</v>
      </c>
      <c r="L243" s="76">
        <v>0</v>
      </c>
      <c r="N243" s="86">
        <v>40000</v>
      </c>
      <c r="O243" s="74">
        <v>440</v>
      </c>
      <c r="P243" s="75">
        <v>7066</v>
      </c>
      <c r="Q243" s="75">
        <v>7462</v>
      </c>
      <c r="R243" s="75">
        <v>7859</v>
      </c>
      <c r="S243" s="75">
        <v>8255</v>
      </c>
      <c r="T243" s="75">
        <v>0</v>
      </c>
      <c r="U243" s="75">
        <v>0</v>
      </c>
      <c r="V243" s="75">
        <v>0</v>
      </c>
      <c r="W243" s="75">
        <v>0</v>
      </c>
      <c r="X243" s="76">
        <v>0</v>
      </c>
    </row>
    <row r="244" spans="2:24" ht="15.5" x14ac:dyDescent="0.35">
      <c r="B244" s="86">
        <v>40000</v>
      </c>
      <c r="C244" s="74">
        <v>480</v>
      </c>
      <c r="D244" s="75">
        <v>5242</v>
      </c>
      <c r="E244" s="75">
        <v>5683</v>
      </c>
      <c r="F244" s="75">
        <v>6147</v>
      </c>
      <c r="G244" s="75">
        <v>6652</v>
      </c>
      <c r="H244" s="75">
        <v>7166</v>
      </c>
      <c r="I244" s="75">
        <v>0</v>
      </c>
      <c r="J244" s="75">
        <v>0</v>
      </c>
      <c r="K244" s="75">
        <v>0</v>
      </c>
      <c r="L244" s="76">
        <v>0</v>
      </c>
      <c r="N244" s="86">
        <v>40000</v>
      </c>
      <c r="O244" s="74">
        <v>480</v>
      </c>
      <c r="P244" s="75">
        <v>5994</v>
      </c>
      <c r="Q244" s="75">
        <v>6490</v>
      </c>
      <c r="R244" s="75">
        <v>7006</v>
      </c>
      <c r="S244" s="75">
        <v>7535</v>
      </c>
      <c r="T244" s="75">
        <v>0</v>
      </c>
      <c r="U244" s="75">
        <v>0</v>
      </c>
      <c r="V244" s="75">
        <v>0</v>
      </c>
      <c r="W244" s="75">
        <v>0</v>
      </c>
      <c r="X244" s="76">
        <v>0</v>
      </c>
    </row>
    <row r="245" spans="2:24" ht="15.5" x14ac:dyDescent="0.35">
      <c r="B245" s="86">
        <v>40000</v>
      </c>
      <c r="C245" s="74">
        <v>520</v>
      </c>
      <c r="D245" s="75">
        <v>5502</v>
      </c>
      <c r="E245" s="75">
        <v>6092</v>
      </c>
      <c r="F245" s="75">
        <v>6735</v>
      </c>
      <c r="G245" s="75">
        <v>7428</v>
      </c>
      <c r="H245" s="75">
        <v>8145</v>
      </c>
      <c r="I245" s="75">
        <v>0</v>
      </c>
      <c r="J245" s="75">
        <v>0</v>
      </c>
      <c r="K245" s="75">
        <v>0</v>
      </c>
      <c r="L245" s="76">
        <v>0</v>
      </c>
      <c r="N245" s="86">
        <v>40000</v>
      </c>
      <c r="O245" s="74">
        <v>520</v>
      </c>
      <c r="P245" s="75">
        <v>6056</v>
      </c>
      <c r="Q245" s="75">
        <v>6707</v>
      </c>
      <c r="R245" s="75">
        <v>7409</v>
      </c>
      <c r="S245" s="75">
        <v>8139</v>
      </c>
      <c r="T245" s="75">
        <v>0</v>
      </c>
      <c r="U245" s="75">
        <v>0</v>
      </c>
      <c r="V245" s="75">
        <v>0</v>
      </c>
      <c r="W245" s="75">
        <v>0</v>
      </c>
      <c r="X245" s="76">
        <v>0</v>
      </c>
    </row>
    <row r="246" spans="2:24" ht="15.5" x14ac:dyDescent="0.35">
      <c r="B246" s="86">
        <v>40000</v>
      </c>
      <c r="C246" s="74">
        <v>560</v>
      </c>
      <c r="D246" s="75">
        <v>7771</v>
      </c>
      <c r="E246" s="75">
        <v>8776</v>
      </c>
      <c r="F246" s="75">
        <v>0</v>
      </c>
      <c r="G246" s="75">
        <v>0</v>
      </c>
      <c r="H246" s="75">
        <v>0</v>
      </c>
      <c r="I246" s="75">
        <v>0</v>
      </c>
      <c r="J246" s="75">
        <v>0</v>
      </c>
      <c r="K246" s="75">
        <v>0</v>
      </c>
      <c r="L246" s="76">
        <v>0</v>
      </c>
      <c r="N246" s="86">
        <v>40000</v>
      </c>
      <c r="O246" s="74">
        <v>560</v>
      </c>
      <c r="P246" s="75">
        <v>8525</v>
      </c>
      <c r="Q246" s="75">
        <v>0</v>
      </c>
      <c r="R246" s="75">
        <v>0</v>
      </c>
      <c r="S246" s="75">
        <v>0</v>
      </c>
      <c r="T246" s="75">
        <v>0</v>
      </c>
      <c r="U246" s="75">
        <v>0</v>
      </c>
      <c r="V246" s="75">
        <v>0</v>
      </c>
      <c r="W246" s="75">
        <v>0</v>
      </c>
      <c r="X246" s="76">
        <v>0</v>
      </c>
    </row>
    <row r="247" spans="2:24" ht="16" thickBot="1" x14ac:dyDescent="0.4">
      <c r="B247" s="87">
        <v>40000</v>
      </c>
      <c r="C247" s="79">
        <v>600</v>
      </c>
      <c r="D247" s="80">
        <v>0</v>
      </c>
      <c r="E247" s="80">
        <v>0</v>
      </c>
      <c r="F247" s="80">
        <v>0</v>
      </c>
      <c r="G247" s="80">
        <v>0</v>
      </c>
      <c r="H247" s="80">
        <v>0</v>
      </c>
      <c r="I247" s="80">
        <v>0</v>
      </c>
      <c r="J247" s="80">
        <v>0</v>
      </c>
      <c r="K247" s="80">
        <v>0</v>
      </c>
      <c r="L247" s="81">
        <v>0</v>
      </c>
      <c r="N247" s="87">
        <v>40000</v>
      </c>
      <c r="O247" s="79">
        <v>600</v>
      </c>
      <c r="P247" s="80">
        <v>0</v>
      </c>
      <c r="Q247" s="80">
        <v>0</v>
      </c>
      <c r="R247" s="80">
        <v>0</v>
      </c>
      <c r="S247" s="80">
        <v>0</v>
      </c>
      <c r="T247" s="80">
        <v>0</v>
      </c>
      <c r="U247" s="80">
        <v>0</v>
      </c>
      <c r="V247" s="80">
        <v>0</v>
      </c>
      <c r="W247" s="80">
        <v>0</v>
      </c>
      <c r="X247" s="81">
        <v>0</v>
      </c>
    </row>
    <row r="248" spans="2:24" ht="15.5" x14ac:dyDescent="0.35">
      <c r="B248" s="88">
        <v>45000</v>
      </c>
      <c r="C248" s="82">
        <v>360</v>
      </c>
      <c r="D248" s="83">
        <v>15263</v>
      </c>
      <c r="E248" s="83">
        <v>0</v>
      </c>
      <c r="F248" s="83">
        <v>0</v>
      </c>
      <c r="G248" s="83">
        <v>0</v>
      </c>
      <c r="H248" s="83">
        <v>0</v>
      </c>
      <c r="I248" s="83">
        <v>0</v>
      </c>
      <c r="J248" s="83">
        <v>0</v>
      </c>
      <c r="K248" s="83">
        <v>0</v>
      </c>
      <c r="L248" s="84">
        <v>0</v>
      </c>
      <c r="N248" s="88">
        <v>45000</v>
      </c>
      <c r="O248" s="82">
        <v>360</v>
      </c>
      <c r="P248" s="83">
        <v>0</v>
      </c>
      <c r="Q248" s="83">
        <v>0</v>
      </c>
      <c r="R248" s="83">
        <v>0</v>
      </c>
      <c r="S248" s="83">
        <v>0</v>
      </c>
      <c r="T248" s="83">
        <v>0</v>
      </c>
      <c r="U248" s="83">
        <v>0</v>
      </c>
      <c r="V248" s="83">
        <v>0</v>
      </c>
      <c r="W248" s="83">
        <v>0</v>
      </c>
      <c r="X248" s="84">
        <v>0</v>
      </c>
    </row>
    <row r="249" spans="2:24" ht="15.5" x14ac:dyDescent="0.35">
      <c r="B249" s="86">
        <v>45000</v>
      </c>
      <c r="C249" s="74">
        <v>400</v>
      </c>
      <c r="D249" s="75">
        <v>11802</v>
      </c>
      <c r="E249" s="75">
        <v>0</v>
      </c>
      <c r="F249" s="75">
        <v>0</v>
      </c>
      <c r="G249" s="75">
        <v>0</v>
      </c>
      <c r="H249" s="75">
        <v>0</v>
      </c>
      <c r="I249" s="75">
        <v>0</v>
      </c>
      <c r="J249" s="75">
        <v>0</v>
      </c>
      <c r="K249" s="75">
        <v>0</v>
      </c>
      <c r="L249" s="76">
        <v>0</v>
      </c>
      <c r="N249" s="86">
        <v>45000</v>
      </c>
      <c r="O249" s="74">
        <v>400</v>
      </c>
      <c r="P249" s="75">
        <v>0</v>
      </c>
      <c r="Q249" s="75">
        <v>0</v>
      </c>
      <c r="R249" s="75">
        <v>0</v>
      </c>
      <c r="S249" s="75">
        <v>0</v>
      </c>
      <c r="T249" s="75">
        <v>0</v>
      </c>
      <c r="U249" s="75">
        <v>0</v>
      </c>
      <c r="V249" s="75">
        <v>0</v>
      </c>
      <c r="W249" s="75">
        <v>0</v>
      </c>
      <c r="X249" s="76">
        <v>0</v>
      </c>
    </row>
    <row r="250" spans="2:24" ht="15.5" x14ac:dyDescent="0.35">
      <c r="B250" s="86">
        <v>45000</v>
      </c>
      <c r="C250" s="74">
        <v>440</v>
      </c>
      <c r="D250" s="75">
        <v>8753</v>
      </c>
      <c r="E250" s="75">
        <v>0</v>
      </c>
      <c r="F250" s="75">
        <v>0</v>
      </c>
      <c r="G250" s="75">
        <v>0</v>
      </c>
      <c r="H250" s="75">
        <v>0</v>
      </c>
      <c r="I250" s="75">
        <v>0</v>
      </c>
      <c r="J250" s="75">
        <v>0</v>
      </c>
      <c r="K250" s="75">
        <v>0</v>
      </c>
      <c r="L250" s="76">
        <v>0</v>
      </c>
      <c r="N250" s="86">
        <v>45000</v>
      </c>
      <c r="O250" s="74">
        <v>440</v>
      </c>
      <c r="P250" s="75">
        <v>0</v>
      </c>
      <c r="Q250" s="75">
        <v>0</v>
      </c>
      <c r="R250" s="75">
        <v>0</v>
      </c>
      <c r="S250" s="75">
        <v>0</v>
      </c>
      <c r="T250" s="75">
        <v>0</v>
      </c>
      <c r="U250" s="75">
        <v>0</v>
      </c>
      <c r="V250" s="75">
        <v>0</v>
      </c>
      <c r="W250" s="75">
        <v>0</v>
      </c>
      <c r="X250" s="76">
        <v>0</v>
      </c>
    </row>
    <row r="251" spans="2:24" ht="15.5" x14ac:dyDescent="0.35">
      <c r="B251" s="86">
        <v>45000</v>
      </c>
      <c r="C251" s="74">
        <v>480</v>
      </c>
      <c r="D251" s="75">
        <v>6857</v>
      </c>
      <c r="E251" s="75">
        <v>0</v>
      </c>
      <c r="F251" s="75">
        <v>0</v>
      </c>
      <c r="G251" s="75">
        <v>0</v>
      </c>
      <c r="H251" s="75">
        <v>0</v>
      </c>
      <c r="I251" s="75">
        <v>0</v>
      </c>
      <c r="J251" s="75">
        <v>0</v>
      </c>
      <c r="K251" s="75">
        <v>0</v>
      </c>
      <c r="L251" s="76">
        <v>0</v>
      </c>
      <c r="N251" s="86">
        <v>45000</v>
      </c>
      <c r="O251" s="74">
        <v>480</v>
      </c>
      <c r="P251" s="75">
        <v>0</v>
      </c>
      <c r="Q251" s="75">
        <v>0</v>
      </c>
      <c r="R251" s="75">
        <v>0</v>
      </c>
      <c r="S251" s="75">
        <v>0</v>
      </c>
      <c r="T251" s="75">
        <v>0</v>
      </c>
      <c r="U251" s="75">
        <v>0</v>
      </c>
      <c r="V251" s="75">
        <v>0</v>
      </c>
      <c r="W251" s="75">
        <v>0</v>
      </c>
      <c r="X251" s="76">
        <v>0</v>
      </c>
    </row>
    <row r="252" spans="2:24" ht="15.5" x14ac:dyDescent="0.35">
      <c r="B252" s="86">
        <v>45000</v>
      </c>
      <c r="C252" s="74">
        <v>520</v>
      </c>
      <c r="D252" s="75">
        <v>6231</v>
      </c>
      <c r="E252" s="75">
        <v>0</v>
      </c>
      <c r="F252" s="75">
        <v>0</v>
      </c>
      <c r="G252" s="75">
        <v>0</v>
      </c>
      <c r="H252" s="75">
        <v>0</v>
      </c>
      <c r="I252" s="75">
        <v>0</v>
      </c>
      <c r="J252" s="75">
        <v>0</v>
      </c>
      <c r="K252" s="75">
        <v>0</v>
      </c>
      <c r="L252" s="76">
        <v>0</v>
      </c>
      <c r="N252" s="86">
        <v>45000</v>
      </c>
      <c r="O252" s="74">
        <v>520</v>
      </c>
      <c r="P252" s="75">
        <v>0</v>
      </c>
      <c r="Q252" s="75">
        <v>0</v>
      </c>
      <c r="R252" s="75">
        <v>0</v>
      </c>
      <c r="S252" s="75">
        <v>0</v>
      </c>
      <c r="T252" s="75">
        <v>0</v>
      </c>
      <c r="U252" s="75">
        <v>0</v>
      </c>
      <c r="V252" s="75">
        <v>0</v>
      </c>
      <c r="W252" s="75">
        <v>0</v>
      </c>
      <c r="X252" s="76">
        <v>0</v>
      </c>
    </row>
    <row r="253" spans="2:24" ht="15.5" x14ac:dyDescent="0.35">
      <c r="B253" s="86">
        <v>45000</v>
      </c>
      <c r="C253" s="74">
        <v>560</v>
      </c>
      <c r="D253" s="75">
        <v>0</v>
      </c>
      <c r="E253" s="75">
        <v>0</v>
      </c>
      <c r="F253" s="75">
        <v>0</v>
      </c>
      <c r="G253" s="75">
        <v>0</v>
      </c>
      <c r="H253" s="75">
        <v>0</v>
      </c>
      <c r="I253" s="75">
        <v>0</v>
      </c>
      <c r="J253" s="75">
        <v>0</v>
      </c>
      <c r="K253" s="75">
        <v>0</v>
      </c>
      <c r="L253" s="76">
        <v>0</v>
      </c>
      <c r="N253" s="86">
        <v>45000</v>
      </c>
      <c r="O253" s="74">
        <v>560</v>
      </c>
      <c r="P253" s="75">
        <v>0</v>
      </c>
      <c r="Q253" s="75">
        <v>0</v>
      </c>
      <c r="R253" s="75">
        <v>0</v>
      </c>
      <c r="S253" s="75">
        <v>0</v>
      </c>
      <c r="T253" s="75">
        <v>0</v>
      </c>
      <c r="U253" s="75">
        <v>0</v>
      </c>
      <c r="V253" s="75">
        <v>0</v>
      </c>
      <c r="W253" s="75">
        <v>0</v>
      </c>
      <c r="X253" s="76">
        <v>0</v>
      </c>
    </row>
    <row r="254" spans="2:24" ht="16" thickBot="1" x14ac:dyDescent="0.4">
      <c r="B254" s="87">
        <v>45000</v>
      </c>
      <c r="C254" s="79">
        <v>600</v>
      </c>
      <c r="D254" s="80">
        <v>0</v>
      </c>
      <c r="E254" s="80">
        <v>0</v>
      </c>
      <c r="F254" s="80">
        <v>0</v>
      </c>
      <c r="G254" s="80">
        <v>0</v>
      </c>
      <c r="H254" s="80">
        <v>0</v>
      </c>
      <c r="I254" s="80">
        <v>0</v>
      </c>
      <c r="J254" s="80">
        <v>0</v>
      </c>
      <c r="K254" s="80">
        <v>0</v>
      </c>
      <c r="L254" s="81">
        <v>0</v>
      </c>
      <c r="N254" s="87">
        <v>45000</v>
      </c>
      <c r="O254" s="79">
        <v>600</v>
      </c>
      <c r="P254" s="80">
        <v>0</v>
      </c>
      <c r="Q254" s="80">
        <v>0</v>
      </c>
      <c r="R254" s="80">
        <v>0</v>
      </c>
      <c r="S254" s="80">
        <v>0</v>
      </c>
      <c r="T254" s="80">
        <v>0</v>
      </c>
      <c r="U254" s="80">
        <v>0</v>
      </c>
      <c r="V254" s="80">
        <v>0</v>
      </c>
      <c r="W254" s="80">
        <v>0</v>
      </c>
      <c r="X254" s="81">
        <v>0</v>
      </c>
    </row>
    <row r="256" spans="2:24" ht="15" thickBot="1" x14ac:dyDescent="0.4"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</row>
    <row r="257" spans="2:24" ht="15.5" x14ac:dyDescent="0.35">
      <c r="B257" s="161" t="s">
        <v>32</v>
      </c>
      <c r="C257" s="162"/>
      <c r="D257" s="162"/>
      <c r="E257" s="162"/>
      <c r="F257" s="162"/>
      <c r="G257" s="162"/>
      <c r="H257" s="162"/>
      <c r="I257" s="162"/>
      <c r="J257" s="162"/>
      <c r="K257" s="162"/>
      <c r="L257" s="163"/>
      <c r="N257" s="161" t="s">
        <v>33</v>
      </c>
      <c r="O257" s="162"/>
      <c r="P257" s="162"/>
      <c r="Q257" s="162"/>
      <c r="R257" s="162"/>
      <c r="S257" s="162"/>
      <c r="T257" s="162"/>
      <c r="U257" s="162"/>
      <c r="V257" s="162"/>
      <c r="W257" s="162"/>
      <c r="X257" s="163"/>
    </row>
    <row r="258" spans="2:24" ht="15.5" x14ac:dyDescent="0.35">
      <c r="B258" s="156" t="s">
        <v>144</v>
      </c>
      <c r="C258" s="151" t="s">
        <v>23</v>
      </c>
      <c r="D258" s="153" t="s">
        <v>24</v>
      </c>
      <c r="E258" s="154"/>
      <c r="F258" s="154"/>
      <c r="G258" s="154"/>
      <c r="H258" s="154"/>
      <c r="I258" s="154"/>
      <c r="J258" s="154"/>
      <c r="K258" s="154"/>
      <c r="L258" s="155"/>
      <c r="N258" s="156" t="s">
        <v>144</v>
      </c>
      <c r="O258" s="151" t="s">
        <v>23</v>
      </c>
      <c r="P258" s="153" t="s">
        <v>24</v>
      </c>
      <c r="Q258" s="154"/>
      <c r="R258" s="154"/>
      <c r="S258" s="154"/>
      <c r="T258" s="154"/>
      <c r="U258" s="154"/>
      <c r="V258" s="154"/>
      <c r="W258" s="154"/>
      <c r="X258" s="155"/>
    </row>
    <row r="259" spans="2:24" ht="16" thickBot="1" x14ac:dyDescent="0.4">
      <c r="B259" s="157"/>
      <c r="C259" s="152"/>
      <c r="D259" s="58">
        <v>0</v>
      </c>
      <c r="E259" s="59">
        <v>20</v>
      </c>
      <c r="F259" s="59">
        <v>40</v>
      </c>
      <c r="G259" s="59">
        <v>60</v>
      </c>
      <c r="H259" s="59">
        <v>80</v>
      </c>
      <c r="I259" s="59">
        <v>100</v>
      </c>
      <c r="J259" s="59">
        <v>120</v>
      </c>
      <c r="K259" s="59">
        <v>140</v>
      </c>
      <c r="L259" s="60">
        <v>160</v>
      </c>
      <c r="N259" s="157"/>
      <c r="O259" s="152"/>
      <c r="P259" s="58">
        <v>0</v>
      </c>
      <c r="Q259" s="59">
        <v>20</v>
      </c>
      <c r="R259" s="59">
        <v>40</v>
      </c>
      <c r="S259" s="59">
        <v>60</v>
      </c>
      <c r="T259" s="59">
        <v>80</v>
      </c>
      <c r="U259" s="59">
        <v>100</v>
      </c>
      <c r="V259" s="59">
        <v>120</v>
      </c>
      <c r="W259" s="59">
        <v>140</v>
      </c>
      <c r="X259" s="60">
        <v>160</v>
      </c>
    </row>
    <row r="260" spans="2:24" ht="15.5" x14ac:dyDescent="0.35">
      <c r="B260" s="85">
        <v>0</v>
      </c>
      <c r="C260" s="61">
        <v>360</v>
      </c>
      <c r="D260" s="62">
        <v>8433</v>
      </c>
      <c r="E260" s="62">
        <v>9033</v>
      </c>
      <c r="F260" s="62">
        <v>9668</v>
      </c>
      <c r="G260" s="62">
        <v>10308</v>
      </c>
      <c r="H260" s="62">
        <v>10944</v>
      </c>
      <c r="I260" s="62">
        <v>11681</v>
      </c>
      <c r="J260" s="62">
        <v>12241</v>
      </c>
      <c r="K260" s="62">
        <v>12928</v>
      </c>
      <c r="L260" s="63">
        <v>13616</v>
      </c>
      <c r="N260" s="85">
        <v>0</v>
      </c>
      <c r="O260" s="61">
        <v>360</v>
      </c>
      <c r="P260" s="62">
        <v>8628</v>
      </c>
      <c r="Q260" s="62">
        <v>9234</v>
      </c>
      <c r="R260" s="62">
        <v>9887</v>
      </c>
      <c r="S260" s="62">
        <v>10500</v>
      </c>
      <c r="T260" s="62">
        <v>11134</v>
      </c>
      <c r="U260" s="62">
        <v>11788</v>
      </c>
      <c r="V260" s="62">
        <v>12437</v>
      </c>
      <c r="W260" s="62">
        <v>13120</v>
      </c>
      <c r="X260" s="63">
        <v>13803</v>
      </c>
    </row>
    <row r="261" spans="2:24" ht="15.5" x14ac:dyDescent="0.35">
      <c r="B261" s="86">
        <v>0</v>
      </c>
      <c r="C261" s="64">
        <v>400</v>
      </c>
      <c r="D261" s="65">
        <v>9500</v>
      </c>
      <c r="E261" s="65">
        <v>10318</v>
      </c>
      <c r="F261" s="65">
        <v>11133</v>
      </c>
      <c r="G261" s="65">
        <v>11950</v>
      </c>
      <c r="H261" s="65">
        <v>12792</v>
      </c>
      <c r="I261" s="65">
        <v>13668</v>
      </c>
      <c r="J261" s="65">
        <v>14545</v>
      </c>
      <c r="K261" s="65">
        <v>15422</v>
      </c>
      <c r="L261" s="66">
        <v>16349</v>
      </c>
      <c r="N261" s="86">
        <v>0</v>
      </c>
      <c r="O261" s="64">
        <v>400</v>
      </c>
      <c r="P261" s="65">
        <v>9859</v>
      </c>
      <c r="Q261" s="65">
        <v>10472</v>
      </c>
      <c r="R261" s="65">
        <v>11284</v>
      </c>
      <c r="S261" s="65">
        <v>12097</v>
      </c>
      <c r="T261" s="65">
        <v>12945</v>
      </c>
      <c r="U261" s="65">
        <v>13817</v>
      </c>
      <c r="V261" s="65">
        <v>14889</v>
      </c>
      <c r="W261" s="65">
        <v>15582</v>
      </c>
      <c r="X261" s="66">
        <v>16493</v>
      </c>
    </row>
    <row r="262" spans="2:24" ht="15.5" x14ac:dyDescent="0.35">
      <c r="B262" s="86">
        <v>0</v>
      </c>
      <c r="C262" s="64">
        <v>440</v>
      </c>
      <c r="D262" s="65">
        <v>10943</v>
      </c>
      <c r="E262" s="65">
        <v>11973</v>
      </c>
      <c r="F262" s="65">
        <v>13004</v>
      </c>
      <c r="G262" s="65">
        <v>14108</v>
      </c>
      <c r="H262" s="65">
        <v>15215</v>
      </c>
      <c r="I262" s="65">
        <v>16338</v>
      </c>
      <c r="J262" s="65">
        <v>17515</v>
      </c>
      <c r="K262" s="65">
        <v>18597</v>
      </c>
      <c r="L262" s="66">
        <v>19915</v>
      </c>
      <c r="N262" s="86">
        <v>0</v>
      </c>
      <c r="O262" s="64">
        <v>440</v>
      </c>
      <c r="P262" s="65">
        <v>11057</v>
      </c>
      <c r="Q262" s="65">
        <v>12082</v>
      </c>
      <c r="R262" s="65">
        <v>13117</v>
      </c>
      <c r="S262" s="65">
        <v>14218</v>
      </c>
      <c r="T262" s="65">
        <v>15319</v>
      </c>
      <c r="U262" s="65">
        <v>16442</v>
      </c>
      <c r="V262" s="65">
        <v>17818</v>
      </c>
      <c r="W262" s="65">
        <v>18795</v>
      </c>
      <c r="X262" s="66">
        <v>20015</v>
      </c>
    </row>
    <row r="263" spans="2:24" ht="15.5" x14ac:dyDescent="0.35">
      <c r="B263" s="86">
        <v>0</v>
      </c>
      <c r="C263" s="64">
        <v>480</v>
      </c>
      <c r="D263" s="65">
        <v>12555</v>
      </c>
      <c r="E263" s="65">
        <v>13865</v>
      </c>
      <c r="F263" s="65">
        <v>15247</v>
      </c>
      <c r="G263" s="65">
        <v>16630</v>
      </c>
      <c r="H263" s="65">
        <v>18107</v>
      </c>
      <c r="I263" s="65">
        <v>19587</v>
      </c>
      <c r="J263" s="65">
        <v>21158</v>
      </c>
      <c r="K263" s="65">
        <v>22711</v>
      </c>
      <c r="L263" s="66">
        <v>24417</v>
      </c>
      <c r="N263" s="86">
        <v>0</v>
      </c>
      <c r="O263" s="64">
        <v>480</v>
      </c>
      <c r="P263" s="65">
        <v>12641</v>
      </c>
      <c r="Q263" s="65">
        <v>13953</v>
      </c>
      <c r="R263" s="65">
        <v>15331</v>
      </c>
      <c r="S263" s="65">
        <v>16712</v>
      </c>
      <c r="T263" s="65">
        <v>18187</v>
      </c>
      <c r="U263" s="65">
        <v>19662</v>
      </c>
      <c r="V263" s="65">
        <v>21234</v>
      </c>
      <c r="W263" s="65">
        <v>22837</v>
      </c>
      <c r="X263" s="66">
        <v>24488</v>
      </c>
    </row>
    <row r="264" spans="2:24" ht="15.5" x14ac:dyDescent="0.35">
      <c r="B264" s="86">
        <v>0</v>
      </c>
      <c r="C264" s="64">
        <v>520</v>
      </c>
      <c r="D264" s="65">
        <v>14333</v>
      </c>
      <c r="E264" s="65">
        <v>16060</v>
      </c>
      <c r="F264" s="65">
        <v>17825</v>
      </c>
      <c r="G264" s="65">
        <v>19676</v>
      </c>
      <c r="H264" s="65">
        <v>21612</v>
      </c>
      <c r="I264" s="65">
        <v>23631</v>
      </c>
      <c r="J264" s="65">
        <v>25714</v>
      </c>
      <c r="K264" s="65">
        <v>27825</v>
      </c>
      <c r="L264" s="66">
        <v>29937</v>
      </c>
      <c r="N264" s="86">
        <v>0</v>
      </c>
      <c r="O264" s="64">
        <v>520</v>
      </c>
      <c r="P264" s="65">
        <v>14395</v>
      </c>
      <c r="Q264" s="65">
        <v>16117</v>
      </c>
      <c r="R264" s="65">
        <v>17882</v>
      </c>
      <c r="S264" s="65">
        <v>19727</v>
      </c>
      <c r="T264" s="65">
        <v>21562</v>
      </c>
      <c r="U264" s="65">
        <v>23676</v>
      </c>
      <c r="V264" s="65">
        <v>25755</v>
      </c>
      <c r="W264" s="65">
        <v>27860</v>
      </c>
      <c r="X264" s="66">
        <v>29966</v>
      </c>
    </row>
    <row r="265" spans="2:24" ht="15.5" x14ac:dyDescent="0.35">
      <c r="B265" s="86">
        <v>0</v>
      </c>
      <c r="C265" s="64">
        <v>560</v>
      </c>
      <c r="D265" s="65">
        <v>16596</v>
      </c>
      <c r="E265" s="65">
        <v>18825</v>
      </c>
      <c r="F265" s="65">
        <v>21155</v>
      </c>
      <c r="G265" s="65">
        <v>23697</v>
      </c>
      <c r="H265" s="65">
        <v>26299</v>
      </c>
      <c r="I265" s="65">
        <v>28949</v>
      </c>
      <c r="J265" s="65">
        <v>31599</v>
      </c>
      <c r="K265" s="65">
        <v>0</v>
      </c>
      <c r="L265" s="66">
        <v>0</v>
      </c>
      <c r="N265" s="86">
        <v>0</v>
      </c>
      <c r="O265" s="64">
        <v>560</v>
      </c>
      <c r="P265" s="65">
        <v>15658</v>
      </c>
      <c r="Q265" s="65">
        <v>18886</v>
      </c>
      <c r="R265" s="65">
        <v>21209</v>
      </c>
      <c r="S265" s="65">
        <v>23749</v>
      </c>
      <c r="T265" s="65">
        <v>26346</v>
      </c>
      <c r="U265" s="65">
        <v>28989</v>
      </c>
      <c r="V265" s="65">
        <v>31633</v>
      </c>
      <c r="W265" s="65">
        <v>0</v>
      </c>
      <c r="X265" s="66">
        <v>0</v>
      </c>
    </row>
    <row r="266" spans="2:24" ht="15.5" x14ac:dyDescent="0.35">
      <c r="B266" s="86">
        <v>0</v>
      </c>
      <c r="C266" s="64">
        <v>600</v>
      </c>
      <c r="D266" s="65">
        <v>19133</v>
      </c>
      <c r="E266" s="65">
        <v>22993</v>
      </c>
      <c r="F266" s="65">
        <v>26393</v>
      </c>
      <c r="G266" s="65">
        <v>29877</v>
      </c>
      <c r="H266" s="65">
        <v>33361</v>
      </c>
      <c r="I266" s="65">
        <v>0</v>
      </c>
      <c r="J266" s="65">
        <v>0</v>
      </c>
      <c r="K266" s="65">
        <v>0</v>
      </c>
      <c r="L266" s="66">
        <v>0</v>
      </c>
      <c r="N266" s="86">
        <v>0</v>
      </c>
      <c r="O266" s="64">
        <v>600</v>
      </c>
      <c r="P266" s="65">
        <v>19858</v>
      </c>
      <c r="Q266" s="65">
        <v>23011</v>
      </c>
      <c r="R266" s="65">
        <v>26404</v>
      </c>
      <c r="S266" s="65">
        <v>29881</v>
      </c>
      <c r="T266" s="65">
        <v>33358</v>
      </c>
      <c r="U266" s="65">
        <v>0</v>
      </c>
      <c r="V266" s="65">
        <v>0</v>
      </c>
      <c r="W266" s="65">
        <v>0</v>
      </c>
      <c r="X266" s="66">
        <v>0</v>
      </c>
    </row>
    <row r="267" spans="2:24" ht="15.5" x14ac:dyDescent="0.35">
      <c r="B267" s="86">
        <v>0</v>
      </c>
      <c r="C267" s="67" t="s">
        <v>140</v>
      </c>
      <c r="D267" s="65">
        <v>32920</v>
      </c>
      <c r="E267" s="65">
        <v>33245</v>
      </c>
      <c r="F267" s="65">
        <v>33656</v>
      </c>
      <c r="G267" s="65">
        <v>33747</v>
      </c>
      <c r="H267" s="65">
        <v>33776</v>
      </c>
      <c r="I267" s="65">
        <v>33584</v>
      </c>
      <c r="J267" s="65">
        <v>33197</v>
      </c>
      <c r="K267" s="65">
        <v>32802</v>
      </c>
      <c r="L267" s="66">
        <v>32432</v>
      </c>
      <c r="N267" s="86">
        <v>0</v>
      </c>
      <c r="O267" s="67" t="s">
        <v>140</v>
      </c>
      <c r="P267" s="65">
        <v>32919</v>
      </c>
      <c r="Q267" s="65">
        <v>33245</v>
      </c>
      <c r="R267" s="65">
        <v>33856</v>
      </c>
      <c r="S267" s="65">
        <v>33747</v>
      </c>
      <c r="T267" s="65">
        <v>33778</v>
      </c>
      <c r="U267" s="65">
        <v>33584</v>
      </c>
      <c r="V267" s="65">
        <v>33195</v>
      </c>
      <c r="W267" s="65">
        <v>32797</v>
      </c>
      <c r="X267" s="66">
        <v>32428</v>
      </c>
    </row>
    <row r="268" spans="2:24" ht="16" thickBot="1" x14ac:dyDescent="0.4">
      <c r="B268" s="87">
        <v>0</v>
      </c>
      <c r="C268" s="68" t="s">
        <v>141</v>
      </c>
      <c r="D268" s="69">
        <v>660.2</v>
      </c>
      <c r="E268" s="69">
        <v>647.1</v>
      </c>
      <c r="F268" s="69">
        <v>630.79999999999995</v>
      </c>
      <c r="G268" s="69">
        <v>614.5</v>
      </c>
      <c r="H268" s="69">
        <v>601.29999999999995</v>
      </c>
      <c r="I268" s="69">
        <v>588.1</v>
      </c>
      <c r="J268" s="69">
        <v>568.9</v>
      </c>
      <c r="K268" s="69">
        <v>551.4</v>
      </c>
      <c r="L268" s="70">
        <v>535</v>
      </c>
      <c r="N268" s="87">
        <v>0</v>
      </c>
      <c r="O268" s="68" t="s">
        <v>141</v>
      </c>
      <c r="P268" s="69">
        <v>660.2</v>
      </c>
      <c r="Q268" s="69">
        <v>647.1</v>
      </c>
      <c r="R268" s="69">
        <v>630.5</v>
      </c>
      <c r="S268" s="69">
        <v>614.5</v>
      </c>
      <c r="T268" s="69">
        <v>601.4</v>
      </c>
      <c r="U268" s="69">
        <v>586</v>
      </c>
      <c r="V268" s="69">
        <v>568.79999999999995</v>
      </c>
      <c r="W268" s="69">
        <v>551.20000000000005</v>
      </c>
      <c r="X268" s="70">
        <v>534.79999999999995</v>
      </c>
    </row>
    <row r="269" spans="2:24" ht="15.5" x14ac:dyDescent="0.35">
      <c r="B269" s="85">
        <v>5000</v>
      </c>
      <c r="C269" s="61">
        <v>360</v>
      </c>
      <c r="D269" s="62">
        <v>7570</v>
      </c>
      <c r="E269" s="62">
        <v>8098</v>
      </c>
      <c r="F269" s="62">
        <v>8628</v>
      </c>
      <c r="G269" s="62">
        <v>9155</v>
      </c>
      <c r="H269" s="62">
        <v>9683</v>
      </c>
      <c r="I269" s="62">
        <v>10240</v>
      </c>
      <c r="J269" s="62">
        <v>10815</v>
      </c>
      <c r="K269" s="62">
        <v>11391</v>
      </c>
      <c r="L269" s="63">
        <v>11987</v>
      </c>
      <c r="N269" s="85">
        <v>5000</v>
      </c>
      <c r="O269" s="61">
        <v>360</v>
      </c>
      <c r="P269" s="62">
        <v>7812</v>
      </c>
      <c r="Q269" s="62">
        <v>8338</v>
      </c>
      <c r="R269" s="62">
        <v>8860</v>
      </c>
      <c r="S269" s="62">
        <v>9385</v>
      </c>
      <c r="T269" s="62">
        <v>9912</v>
      </c>
      <c r="U269" s="62">
        <v>10483</v>
      </c>
      <c r="V269" s="62">
        <v>11054</v>
      </c>
      <c r="W269" s="62">
        <v>11628</v>
      </c>
      <c r="X269" s="63">
        <v>12197</v>
      </c>
    </row>
    <row r="270" spans="2:24" ht="15.5" x14ac:dyDescent="0.35">
      <c r="B270" s="86">
        <v>5000</v>
      </c>
      <c r="C270" s="64">
        <v>400</v>
      </c>
      <c r="D270" s="65">
        <v>8429</v>
      </c>
      <c r="E270" s="65">
        <v>9109</v>
      </c>
      <c r="F270" s="65">
        <v>9790</v>
      </c>
      <c r="G270" s="65">
        <v>10485</v>
      </c>
      <c r="H270" s="65">
        <v>11224</v>
      </c>
      <c r="I270" s="65">
        <v>11983</v>
      </c>
      <c r="J270" s="65">
        <v>12702</v>
      </c>
      <c r="K270" s="65">
        <v>13477</v>
      </c>
      <c r="L270" s="66">
        <v>14261</v>
      </c>
      <c r="N270" s="86">
        <v>5000</v>
      </c>
      <c r="O270" s="64">
        <v>400</v>
      </c>
      <c r="P270" s="65">
        <v>8821</v>
      </c>
      <c r="Q270" s="65">
        <v>9297</v>
      </c>
      <c r="R270" s="65">
        <v>9973</v>
      </c>
      <c r="S270" s="65">
        <v>10680</v>
      </c>
      <c r="T270" s="65">
        <v>11414</v>
      </c>
      <c r="U270" s="65">
        <v>12149</v>
      </c>
      <c r="V270" s="65">
        <v>12888</v>
      </c>
      <c r="W270" s="65">
        <v>13665</v>
      </c>
      <c r="X270" s="66">
        <v>14445</v>
      </c>
    </row>
    <row r="271" spans="2:24" ht="15.5" x14ac:dyDescent="0.35">
      <c r="B271" s="86">
        <v>5000</v>
      </c>
      <c r="C271" s="64">
        <v>440</v>
      </c>
      <c r="D271" s="65">
        <v>9560</v>
      </c>
      <c r="E271" s="65">
        <v>10429</v>
      </c>
      <c r="F271" s="65">
        <v>11338</v>
      </c>
      <c r="G271" s="65">
        <v>12270</v>
      </c>
      <c r="H271" s="65">
        <v>13202</v>
      </c>
      <c r="I271" s="65">
        <v>14186</v>
      </c>
      <c r="J271" s="65">
        <v>15176</v>
      </c>
      <c r="K271" s="65">
        <v>16173</v>
      </c>
      <c r="L271" s="66">
        <v>17204</v>
      </c>
      <c r="N271" s="86">
        <v>5000</v>
      </c>
      <c r="O271" s="64">
        <v>440</v>
      </c>
      <c r="P271" s="65">
        <v>9701</v>
      </c>
      <c r="Q271" s="65">
        <v>10587</v>
      </c>
      <c r="R271" s="65">
        <v>11480</v>
      </c>
      <c r="S271" s="65">
        <v>12407</v>
      </c>
      <c r="T271" s="65">
        <v>13338</v>
      </c>
      <c r="U271" s="65">
        <v>14322</v>
      </c>
      <c r="V271" s="65">
        <v>15307</v>
      </c>
      <c r="W271" s="65">
        <v>16304</v>
      </c>
      <c r="X271" s="66">
        <v>17330</v>
      </c>
    </row>
    <row r="272" spans="2:24" ht="15.5" x14ac:dyDescent="0.35">
      <c r="B272" s="86">
        <v>5000</v>
      </c>
      <c r="C272" s="64">
        <v>480</v>
      </c>
      <c r="D272" s="65">
        <v>10884</v>
      </c>
      <c r="E272" s="65">
        <v>12018</v>
      </c>
      <c r="F272" s="65">
        <v>13188</v>
      </c>
      <c r="G272" s="65">
        <v>14398</v>
      </c>
      <c r="H272" s="65">
        <v>15648</v>
      </c>
      <c r="I272" s="65">
        <v>16914</v>
      </c>
      <c r="J272" s="65">
        <v>18222</v>
      </c>
      <c r="K272" s="65">
        <v>19558</v>
      </c>
      <c r="L272" s="66">
        <v>21050</v>
      </c>
      <c r="N272" s="86">
        <v>5000</v>
      </c>
      <c r="O272" s="64">
        <v>480</v>
      </c>
      <c r="P272" s="65">
        <v>10978</v>
      </c>
      <c r="Q272" s="65">
        <v>12131</v>
      </c>
      <c r="R272" s="65">
        <v>13299</v>
      </c>
      <c r="S272" s="65">
        <v>14511</v>
      </c>
      <c r="T272" s="65">
        <v>15755</v>
      </c>
      <c r="U272" s="65">
        <v>17023</v>
      </c>
      <c r="V272" s="65">
        <v>18325</v>
      </c>
      <c r="W272" s="65">
        <v>19870</v>
      </c>
      <c r="X272" s="66">
        <v>21158</v>
      </c>
    </row>
    <row r="273" spans="2:24" ht="15.5" x14ac:dyDescent="0.35">
      <c r="B273" s="86">
        <v>5000</v>
      </c>
      <c r="C273" s="64">
        <v>520</v>
      </c>
      <c r="D273" s="65">
        <v>12457</v>
      </c>
      <c r="E273" s="65">
        <v>13920</v>
      </c>
      <c r="F273" s="65">
        <v>15458</v>
      </c>
      <c r="G273" s="65">
        <v>17022</v>
      </c>
      <c r="H273" s="65">
        <v>18669</v>
      </c>
      <c r="I273" s="65">
        <v>20375</v>
      </c>
      <c r="J273" s="65">
        <v>22222</v>
      </c>
      <c r="K273" s="65">
        <v>24078</v>
      </c>
      <c r="L273" s="66">
        <v>25941</v>
      </c>
      <c r="N273" s="86">
        <v>5000</v>
      </c>
      <c r="O273" s="64">
        <v>520</v>
      </c>
      <c r="P273" s="65">
        <v>12548</v>
      </c>
      <c r="Q273" s="65">
        <v>14008</v>
      </c>
      <c r="R273" s="65">
        <v>15545</v>
      </c>
      <c r="S273" s="65">
        <v>17108</v>
      </c>
      <c r="T273" s="65">
        <v>18749</v>
      </c>
      <c r="U273" s="65">
        <v>20480</v>
      </c>
      <c r="V273" s="65">
        <v>22301</v>
      </c>
      <c r="W273" s="65">
        <v>24151</v>
      </c>
      <c r="X273" s="66">
        <v>26008</v>
      </c>
    </row>
    <row r="274" spans="2:24" ht="15.5" x14ac:dyDescent="0.35">
      <c r="B274" s="86">
        <v>5000</v>
      </c>
      <c r="C274" s="64">
        <v>560</v>
      </c>
      <c r="D274" s="65">
        <v>14376</v>
      </c>
      <c r="E274" s="65">
        <v>16340</v>
      </c>
      <c r="F274" s="65">
        <v>18383</v>
      </c>
      <c r="G274" s="65">
        <v>20502</v>
      </c>
      <c r="H274" s="65">
        <v>22851</v>
      </c>
      <c r="I274" s="65">
        <v>25205</v>
      </c>
      <c r="J274" s="65">
        <v>27581</v>
      </c>
      <c r="K274" s="65">
        <v>0</v>
      </c>
      <c r="L274" s="66">
        <v>0</v>
      </c>
      <c r="N274" s="86">
        <v>5000</v>
      </c>
      <c r="O274" s="64">
        <v>560</v>
      </c>
      <c r="P274" s="65">
        <v>14439</v>
      </c>
      <c r="Q274" s="65">
        <v>16403</v>
      </c>
      <c r="R274" s="65">
        <v>18444</v>
      </c>
      <c r="S274" s="65">
        <v>20563</v>
      </c>
      <c r="T274" s="65">
        <v>22905</v>
      </c>
      <c r="U274" s="65">
        <v>25252</v>
      </c>
      <c r="V274" s="65">
        <v>27602</v>
      </c>
      <c r="W274" s="65">
        <v>0</v>
      </c>
      <c r="X274" s="66">
        <v>0</v>
      </c>
    </row>
    <row r="275" spans="2:24" ht="15.5" x14ac:dyDescent="0.35">
      <c r="B275" s="86">
        <v>5000</v>
      </c>
      <c r="C275" s="64">
        <v>600</v>
      </c>
      <c r="D275" s="65">
        <v>17649</v>
      </c>
      <c r="E275" s="65">
        <v>20554</v>
      </c>
      <c r="F275" s="65">
        <v>23694</v>
      </c>
      <c r="G275" s="65">
        <v>26915</v>
      </c>
      <c r="H275" s="65">
        <v>30137</v>
      </c>
      <c r="I275" s="65">
        <v>0</v>
      </c>
      <c r="J275" s="65">
        <v>0</v>
      </c>
      <c r="K275" s="65">
        <v>0</v>
      </c>
      <c r="L275" s="66">
        <v>0</v>
      </c>
      <c r="N275" s="86">
        <v>5000</v>
      </c>
      <c r="O275" s="64">
        <v>600</v>
      </c>
      <c r="P275" s="65">
        <v>17707</v>
      </c>
      <c r="Q275" s="65">
        <v>20810</v>
      </c>
      <c r="R275" s="65">
        <v>23747</v>
      </c>
      <c r="S275" s="65">
        <v>26980</v>
      </c>
      <c r="T275" s="65">
        <v>30174</v>
      </c>
      <c r="U275" s="65">
        <v>0</v>
      </c>
      <c r="V275" s="65">
        <v>0</v>
      </c>
      <c r="W275" s="65">
        <v>0</v>
      </c>
      <c r="X275" s="66">
        <v>0</v>
      </c>
    </row>
    <row r="276" spans="2:24" ht="15.5" x14ac:dyDescent="0.35">
      <c r="B276" s="86">
        <v>5000</v>
      </c>
      <c r="C276" s="67" t="s">
        <v>140</v>
      </c>
      <c r="D276" s="65">
        <v>31789</v>
      </c>
      <c r="E276" s="65">
        <v>31687</v>
      </c>
      <c r="F276" s="65">
        <v>31244</v>
      </c>
      <c r="G276" s="65">
        <v>30683</v>
      </c>
      <c r="H276" s="65">
        <v>30330</v>
      </c>
      <c r="I276" s="65">
        <v>30027</v>
      </c>
      <c r="J276" s="65">
        <v>29845</v>
      </c>
      <c r="K276" s="65">
        <v>29695</v>
      </c>
      <c r="L276" s="66">
        <v>29549</v>
      </c>
      <c r="N276" s="86">
        <v>5000</v>
      </c>
      <c r="O276" s="67" t="s">
        <v>140</v>
      </c>
      <c r="P276" s="65">
        <v>31789</v>
      </c>
      <c r="Q276" s="65">
        <v>31686</v>
      </c>
      <c r="R276" s="65">
        <v>31244</v>
      </c>
      <c r="S276" s="65">
        <v>30682</v>
      </c>
      <c r="T276" s="65">
        <v>30326</v>
      </c>
      <c r="U276" s="65">
        <v>30024</v>
      </c>
      <c r="V276" s="65">
        <v>29843</v>
      </c>
      <c r="W276" s="65">
        <v>29892</v>
      </c>
      <c r="X276" s="66">
        <v>29548</v>
      </c>
    </row>
    <row r="277" spans="2:24" ht="16" thickBot="1" x14ac:dyDescent="0.4">
      <c r="B277" s="87">
        <v>5000</v>
      </c>
      <c r="C277" s="68" t="s">
        <v>141</v>
      </c>
      <c r="D277" s="69">
        <v>662.8</v>
      </c>
      <c r="E277" s="69">
        <v>649.70000000000005</v>
      </c>
      <c r="F277" s="69">
        <v>634.9</v>
      </c>
      <c r="G277" s="69">
        <v>615.79999999999995</v>
      </c>
      <c r="H277" s="69">
        <v>600.70000000000005</v>
      </c>
      <c r="I277" s="69">
        <v>587.79999999999995</v>
      </c>
      <c r="J277" s="69">
        <v>573.79999999999995</v>
      </c>
      <c r="K277" s="69">
        <v>558.5</v>
      </c>
      <c r="L277" s="70">
        <v>544</v>
      </c>
      <c r="N277" s="87">
        <v>5000</v>
      </c>
      <c r="O277" s="68" t="s">
        <v>141</v>
      </c>
      <c r="P277" s="69">
        <v>662.6</v>
      </c>
      <c r="Q277" s="69">
        <v>649.70000000000005</v>
      </c>
      <c r="R277" s="69">
        <v>634.9</v>
      </c>
      <c r="S277" s="69">
        <v>615.70000000000005</v>
      </c>
      <c r="T277" s="69">
        <v>600.6</v>
      </c>
      <c r="U277" s="69">
        <v>587.70000000000005</v>
      </c>
      <c r="V277" s="69">
        <v>573.29999999999995</v>
      </c>
      <c r="W277" s="69">
        <v>558.29999999999995</v>
      </c>
      <c r="X277" s="70">
        <v>543.70000000000005</v>
      </c>
    </row>
    <row r="278" spans="2:24" ht="15.5" x14ac:dyDescent="0.35">
      <c r="B278" s="85">
        <v>10000</v>
      </c>
      <c r="C278" s="61">
        <v>360</v>
      </c>
      <c r="D278" s="62">
        <v>6912</v>
      </c>
      <c r="E278" s="62">
        <v>7352</v>
      </c>
      <c r="F278" s="62">
        <v>7792</v>
      </c>
      <c r="G278" s="62">
        <v>8238</v>
      </c>
      <c r="H278" s="62">
        <v>8716</v>
      </c>
      <c r="I278" s="62">
        <v>9194</v>
      </c>
      <c r="J278" s="62">
        <v>9672</v>
      </c>
      <c r="K278" s="62">
        <v>10149</v>
      </c>
      <c r="L278" s="63">
        <v>10658</v>
      </c>
      <c r="N278" s="85">
        <v>10000</v>
      </c>
      <c r="O278" s="61">
        <v>360</v>
      </c>
      <c r="P278" s="62">
        <v>7200</v>
      </c>
      <c r="Q278" s="62">
        <v>7640</v>
      </c>
      <c r="R278" s="62">
        <v>8079</v>
      </c>
      <c r="S278" s="62">
        <v>8550</v>
      </c>
      <c r="T278" s="62">
        <v>9028</v>
      </c>
      <c r="U278" s="62">
        <v>9505</v>
      </c>
      <c r="V278" s="62">
        <v>9982</v>
      </c>
      <c r="W278" s="62">
        <v>10477</v>
      </c>
      <c r="X278" s="63">
        <v>10986</v>
      </c>
    </row>
    <row r="279" spans="2:24" ht="15.5" x14ac:dyDescent="0.35">
      <c r="B279" s="86">
        <v>10000</v>
      </c>
      <c r="C279" s="64">
        <v>400</v>
      </c>
      <c r="D279" s="65">
        <v>7541</v>
      </c>
      <c r="E279" s="65">
        <v>8108</v>
      </c>
      <c r="F279" s="65">
        <v>8668</v>
      </c>
      <c r="G279" s="65">
        <v>9299</v>
      </c>
      <c r="H279" s="65">
        <v>9910</v>
      </c>
      <c r="I279" s="65">
        <v>10522</v>
      </c>
      <c r="J279" s="65">
        <v>11172</v>
      </c>
      <c r="K279" s="65">
        <v>11825</v>
      </c>
      <c r="L279" s="66">
        <v>12477</v>
      </c>
      <c r="N279" s="86">
        <v>10000</v>
      </c>
      <c r="O279" s="64">
        <v>400</v>
      </c>
      <c r="P279" s="65">
        <v>7766</v>
      </c>
      <c r="Q279" s="65">
        <v>8327</v>
      </c>
      <c r="R279" s="65">
        <v>8920</v>
      </c>
      <c r="S279" s="65">
        <v>9527</v>
      </c>
      <c r="T279" s="65">
        <v>10136</v>
      </c>
      <c r="U279" s="65">
        <v>10755</v>
      </c>
      <c r="V279" s="65">
        <v>11402</v>
      </c>
      <c r="W279" s="65">
        <v>12050</v>
      </c>
      <c r="X279" s="66">
        <v>12898</v>
      </c>
    </row>
    <row r="280" spans="2:24" ht="15.5" x14ac:dyDescent="0.35">
      <c r="B280" s="86">
        <v>10000</v>
      </c>
      <c r="C280" s="64">
        <v>440</v>
      </c>
      <c r="D280" s="65">
        <v>8398</v>
      </c>
      <c r="E280" s="65">
        <v>9139</v>
      </c>
      <c r="F280" s="65">
        <v>9914</v>
      </c>
      <c r="G280" s="65">
        <v>10690</v>
      </c>
      <c r="H280" s="65">
        <v>11501</v>
      </c>
      <c r="I280" s="65">
        <v>12329</v>
      </c>
      <c r="J280" s="65">
        <v>13159</v>
      </c>
      <c r="K280" s="65">
        <v>14037</v>
      </c>
      <c r="L280" s="66">
        <v>14915</v>
      </c>
      <c r="N280" s="86">
        <v>10000</v>
      </c>
      <c r="O280" s="64">
        <v>440</v>
      </c>
      <c r="P280" s="65">
        <v>8578</v>
      </c>
      <c r="Q280" s="65">
        <v>9325</v>
      </c>
      <c r="R280" s="65">
        <v>10096</v>
      </c>
      <c r="S280" s="65">
        <v>10886</v>
      </c>
      <c r="T280" s="65">
        <v>11685</v>
      </c>
      <c r="U280" s="65">
        <v>12508</v>
      </c>
      <c r="V280" s="65">
        <v>13343</v>
      </c>
      <c r="W280" s="65">
        <v>14218</v>
      </c>
      <c r="X280" s="66">
        <v>15088</v>
      </c>
    </row>
    <row r="281" spans="2:24" ht="15.5" x14ac:dyDescent="0.35">
      <c r="B281" s="86">
        <v>10000</v>
      </c>
      <c r="C281" s="64">
        <v>480</v>
      </c>
      <c r="D281" s="65">
        <v>9433</v>
      </c>
      <c r="E281" s="65">
        <v>10418</v>
      </c>
      <c r="F281" s="65">
        <v>11411</v>
      </c>
      <c r="G281" s="65">
        <v>12463</v>
      </c>
      <c r="H281" s="65">
        <v>13516</v>
      </c>
      <c r="I281" s="65">
        <v>14642</v>
      </c>
      <c r="J281" s="65">
        <v>15768</v>
      </c>
      <c r="K281" s="65">
        <v>16964</v>
      </c>
      <c r="L281" s="66">
        <v>18185</v>
      </c>
      <c r="N281" s="86">
        <v>10000</v>
      </c>
      <c r="O281" s="64">
        <v>480</v>
      </c>
      <c r="P281" s="65">
        <v>9680</v>
      </c>
      <c r="Q281" s="65">
        <v>10560</v>
      </c>
      <c r="R281" s="65">
        <v>11557</v>
      </c>
      <c r="S281" s="65">
        <v>12604</v>
      </c>
      <c r="T281" s="65">
        <v>13682</v>
      </c>
      <c r="U281" s="65">
        <v>14784</v>
      </c>
      <c r="V281" s="65">
        <v>15909</v>
      </c>
      <c r="W281" s="65">
        <v>17104</v>
      </c>
      <c r="X281" s="66">
        <v>18300</v>
      </c>
    </row>
    <row r="282" spans="2:24" ht="15.5" x14ac:dyDescent="0.35">
      <c r="B282" s="86">
        <v>10000</v>
      </c>
      <c r="C282" s="64">
        <v>520</v>
      </c>
      <c r="D282" s="65">
        <v>10789</v>
      </c>
      <c r="E282" s="65">
        <v>12051</v>
      </c>
      <c r="F282" s="65">
        <v>13367</v>
      </c>
      <c r="G282" s="65">
        <v>14751</v>
      </c>
      <c r="H282" s="65">
        <v>16182</v>
      </c>
      <c r="I282" s="65">
        <v>17664</v>
      </c>
      <c r="J282" s="65">
        <v>19200</v>
      </c>
      <c r="K282" s="65">
        <v>20870</v>
      </c>
      <c r="L282" s="66">
        <v>22541</v>
      </c>
      <c r="N282" s="86">
        <v>10000</v>
      </c>
      <c r="O282" s="64">
        <v>520</v>
      </c>
      <c r="P282" s="65">
        <v>10909</v>
      </c>
      <c r="Q282" s="65">
        <v>12172</v>
      </c>
      <c r="R282" s="65">
        <v>13483</v>
      </c>
      <c r="S282" s="65">
        <v>14871</v>
      </c>
      <c r="T282" s="65">
        <v>16298</v>
      </c>
      <c r="U282" s="65">
        <v>17778</v>
      </c>
      <c r="V282" s="65">
        <v>19322</v>
      </c>
      <c r="W282" s="65">
        <v>20985</v>
      </c>
      <c r="X282" s="66">
        <v>22849</v>
      </c>
    </row>
    <row r="283" spans="2:24" ht="15.5" x14ac:dyDescent="0.35">
      <c r="B283" s="86">
        <v>10000</v>
      </c>
      <c r="C283" s="64">
        <v>560</v>
      </c>
      <c r="D283" s="65">
        <v>12542</v>
      </c>
      <c r="E283" s="65">
        <v>14177</v>
      </c>
      <c r="F283" s="65">
        <v>15988</v>
      </c>
      <c r="G283" s="65">
        <v>17871</v>
      </c>
      <c r="H283" s="65">
        <v>19837</v>
      </c>
      <c r="I283" s="65">
        <v>21952</v>
      </c>
      <c r="J283" s="65">
        <v>24067</v>
      </c>
      <c r="K283" s="65">
        <v>26182</v>
      </c>
      <c r="L283" s="66">
        <v>0</v>
      </c>
      <c r="N283" s="86">
        <v>10000</v>
      </c>
      <c r="O283" s="64">
        <v>560</v>
      </c>
      <c r="P283" s="65">
        <v>12637</v>
      </c>
      <c r="Q283" s="65">
        <v>14267</v>
      </c>
      <c r="R283" s="65">
        <v>16083</v>
      </c>
      <c r="S283" s="65">
        <v>17983</v>
      </c>
      <c r="T283" s="65">
        <v>19932</v>
      </c>
      <c r="U283" s="65">
        <v>22040</v>
      </c>
      <c r="V283" s="65">
        <v>24148</v>
      </c>
      <c r="W283" s="65">
        <v>26257</v>
      </c>
      <c r="X283" s="66">
        <v>0</v>
      </c>
    </row>
    <row r="284" spans="2:24" ht="15.5" x14ac:dyDescent="0.35">
      <c r="B284" s="86">
        <v>10000</v>
      </c>
      <c r="C284" s="64">
        <v>600</v>
      </c>
      <c r="D284" s="65">
        <v>15758</v>
      </c>
      <c r="E284" s="65">
        <v>18418</v>
      </c>
      <c r="F284" s="65">
        <v>21259</v>
      </c>
      <c r="G284" s="65">
        <v>24217</v>
      </c>
      <c r="H284" s="65">
        <v>27176</v>
      </c>
      <c r="I284" s="65">
        <v>0</v>
      </c>
      <c r="J284" s="65">
        <v>0</v>
      </c>
      <c r="K284" s="65">
        <v>0</v>
      </c>
      <c r="L284" s="66">
        <v>0</v>
      </c>
      <c r="N284" s="86">
        <v>10000</v>
      </c>
      <c r="O284" s="64">
        <v>600</v>
      </c>
      <c r="P284" s="65">
        <v>15828</v>
      </c>
      <c r="Q284" s="65">
        <v>18481</v>
      </c>
      <c r="R284" s="65">
        <v>21317</v>
      </c>
      <c r="S284" s="65">
        <v>24285</v>
      </c>
      <c r="T284" s="65">
        <v>27216</v>
      </c>
      <c r="U284" s="65">
        <v>0</v>
      </c>
      <c r="V284" s="65">
        <v>0</v>
      </c>
      <c r="W284" s="65">
        <v>0</v>
      </c>
      <c r="X284" s="66">
        <v>0</v>
      </c>
    </row>
    <row r="285" spans="2:24" ht="15.5" x14ac:dyDescent="0.35">
      <c r="B285" s="86">
        <v>10000</v>
      </c>
      <c r="C285" s="67" t="s">
        <v>140</v>
      </c>
      <c r="D285" s="65">
        <v>28411</v>
      </c>
      <c r="E285" s="65">
        <v>28199</v>
      </c>
      <c r="F285" s="65">
        <v>28024</v>
      </c>
      <c r="G285" s="65">
        <v>27818</v>
      </c>
      <c r="H285" s="65">
        <v>27813</v>
      </c>
      <c r="I285" s="65">
        <v>27758</v>
      </c>
      <c r="J285" s="65">
        <v>27691</v>
      </c>
      <c r="K285" s="65">
        <v>27531</v>
      </c>
      <c r="L285" s="66">
        <v>27205</v>
      </c>
      <c r="N285" s="86">
        <v>10000</v>
      </c>
      <c r="O285" s="67" t="s">
        <v>140</v>
      </c>
      <c r="P285" s="65">
        <v>28408</v>
      </c>
      <c r="Q285" s="65">
        <v>28194</v>
      </c>
      <c r="R285" s="65">
        <v>28022</v>
      </c>
      <c r="S285" s="65">
        <v>27818</v>
      </c>
      <c r="T285" s="65">
        <v>27813</v>
      </c>
      <c r="U285" s="65">
        <v>27755</v>
      </c>
      <c r="V285" s="65">
        <v>27689</v>
      </c>
      <c r="W285" s="65">
        <v>27523</v>
      </c>
      <c r="X285" s="66">
        <v>27195</v>
      </c>
    </row>
    <row r="286" spans="2:24" ht="16" thickBot="1" x14ac:dyDescent="0.4">
      <c r="B286" s="87">
        <v>10000</v>
      </c>
      <c r="C286" s="68" t="s">
        <v>141</v>
      </c>
      <c r="D286" s="69">
        <v>659.5</v>
      </c>
      <c r="E286" s="69">
        <v>648.5</v>
      </c>
      <c r="F286" s="69">
        <v>632.29999999999995</v>
      </c>
      <c r="G286" s="69">
        <v>601.1</v>
      </c>
      <c r="H286" s="69">
        <v>600.1</v>
      </c>
      <c r="I286" s="69">
        <v>590.29999999999995</v>
      </c>
      <c r="J286" s="69">
        <v>579.1</v>
      </c>
      <c r="K286" s="69">
        <v>568.29999999999995</v>
      </c>
      <c r="L286" s="70">
        <v>553.29999999999995</v>
      </c>
      <c r="N286" s="87">
        <v>10000</v>
      </c>
      <c r="O286" s="68" t="s">
        <v>141</v>
      </c>
      <c r="P286" s="69">
        <v>659.3</v>
      </c>
      <c r="Q286" s="69">
        <v>646.20000000000005</v>
      </c>
      <c r="R286" s="69">
        <v>632</v>
      </c>
      <c r="S286" s="69">
        <v>601.1</v>
      </c>
      <c r="T286" s="69">
        <v>600.1</v>
      </c>
      <c r="U286" s="69">
        <v>590.1</v>
      </c>
      <c r="V286" s="69">
        <v>578.6</v>
      </c>
      <c r="W286" s="69">
        <v>567.9</v>
      </c>
      <c r="X286" s="70">
        <v>552.9</v>
      </c>
    </row>
    <row r="287" spans="2:24" ht="15.5" x14ac:dyDescent="0.35">
      <c r="B287" s="85">
        <v>15000</v>
      </c>
      <c r="C287" s="61">
        <v>360</v>
      </c>
      <c r="D287" s="62">
        <v>6462</v>
      </c>
      <c r="E287" s="62">
        <v>6838</v>
      </c>
      <c r="F287" s="62">
        <v>7237</v>
      </c>
      <c r="G287" s="62">
        <v>7636</v>
      </c>
      <c r="H287" s="62">
        <v>8035</v>
      </c>
      <c r="I287" s="62">
        <v>8438</v>
      </c>
      <c r="J287" s="62">
        <v>8883</v>
      </c>
      <c r="K287" s="62">
        <v>9287</v>
      </c>
      <c r="L287" s="63">
        <v>9711</v>
      </c>
      <c r="N287" s="85">
        <v>15000</v>
      </c>
      <c r="O287" s="61">
        <v>360</v>
      </c>
      <c r="P287" s="62">
        <v>6820</v>
      </c>
      <c r="Q287" s="62">
        <v>7218</v>
      </c>
      <c r="R287" s="62">
        <v>7616</v>
      </c>
      <c r="S287" s="62">
        <v>8015</v>
      </c>
      <c r="T287" s="62">
        <v>8415</v>
      </c>
      <c r="U287" s="62">
        <v>8839</v>
      </c>
      <c r="V287" s="62">
        <v>9283</v>
      </c>
      <c r="W287" s="62">
        <v>9686</v>
      </c>
      <c r="X287" s="63">
        <v>10110</v>
      </c>
    </row>
    <row r="288" spans="2:24" ht="15.5" x14ac:dyDescent="0.35">
      <c r="B288" s="86">
        <v>15000</v>
      </c>
      <c r="C288" s="64">
        <v>400</v>
      </c>
      <c r="D288" s="65">
        <v>6860</v>
      </c>
      <c r="E288" s="65">
        <v>7354</v>
      </c>
      <c r="F288" s="65">
        <v>7881</v>
      </c>
      <c r="G288" s="65">
        <v>8317</v>
      </c>
      <c r="H288" s="65">
        <v>8888</v>
      </c>
      <c r="I288" s="65">
        <v>9428</v>
      </c>
      <c r="J288" s="65">
        <v>9988</v>
      </c>
      <c r="K288" s="65">
        <v>10512</v>
      </c>
      <c r="L288" s="66">
        <v>11080</v>
      </c>
      <c r="N288" s="86">
        <v>15000</v>
      </c>
      <c r="O288" s="64">
        <v>400</v>
      </c>
      <c r="P288" s="65">
        <v>7137</v>
      </c>
      <c r="Q288" s="65">
        <v>7644</v>
      </c>
      <c r="R288" s="65">
        <v>8151</v>
      </c>
      <c r="S288" s="65">
        <v>8658</v>
      </c>
      <c r="T288" s="65">
        <v>9199</v>
      </c>
      <c r="U288" s="65">
        <v>9739</v>
      </c>
      <c r="V288" s="65">
        <v>10280</v>
      </c>
      <c r="W288" s="65">
        <v>10841</v>
      </c>
      <c r="X288" s="66">
        <v>11409</v>
      </c>
    </row>
    <row r="289" spans="2:24" ht="15.5" x14ac:dyDescent="0.35">
      <c r="B289" s="86">
        <v>15000</v>
      </c>
      <c r="C289" s="64">
        <v>440</v>
      </c>
      <c r="D289" s="65">
        <v>7479</v>
      </c>
      <c r="E289" s="65">
        <v>8121</v>
      </c>
      <c r="F289" s="65">
        <v>8753</v>
      </c>
      <c r="G289" s="65">
        <v>9437</v>
      </c>
      <c r="H289" s="65">
        <v>10123</v>
      </c>
      <c r="I289" s="65">
        <v>10818</v>
      </c>
      <c r="J289" s="65">
        <v>11644</v>
      </c>
      <c r="K289" s="65">
        <v>12271</v>
      </c>
      <c r="L289" s="66">
        <v>13025</v>
      </c>
      <c r="N289" s="86">
        <v>15000</v>
      </c>
      <c r="O289" s="64">
        <v>440</v>
      </c>
      <c r="P289" s="65">
        <v>7705</v>
      </c>
      <c r="Q289" s="65">
        <v>8342</v>
      </c>
      <c r="R289" s="65">
        <v>8982</v>
      </c>
      <c r="S289" s="65">
        <v>9685</v>
      </c>
      <c r="T289" s="65">
        <v>10347</v>
      </c>
      <c r="U289" s="65">
        <v>11048</v>
      </c>
      <c r="V289" s="65">
        <v>11771</v>
      </c>
      <c r="W289" s="65">
        <v>12493</v>
      </c>
      <c r="X289" s="66">
        <v>13258</v>
      </c>
    </row>
    <row r="290" spans="2:24" ht="15.5" x14ac:dyDescent="0.35">
      <c r="B290" s="86">
        <v>15000</v>
      </c>
      <c r="C290" s="64">
        <v>480</v>
      </c>
      <c r="D290" s="65">
        <v>8277</v>
      </c>
      <c r="E290" s="65">
        <v>9098</v>
      </c>
      <c r="F290" s="65">
        <v>9989</v>
      </c>
      <c r="G290" s="65">
        <v>10850</v>
      </c>
      <c r="H290" s="65">
        <v>11779</v>
      </c>
      <c r="I290" s="65">
        <v>12719</v>
      </c>
      <c r="J290" s="65">
        <v>13895</v>
      </c>
      <c r="K290" s="65">
        <v>14879</v>
      </c>
      <c r="L290" s="66">
        <v>15780</v>
      </c>
      <c r="N290" s="86">
        <v>15000</v>
      </c>
      <c r="O290" s="64">
        <v>480</v>
      </c>
      <c r="P290" s="65">
        <v>8459</v>
      </c>
      <c r="Q290" s="65">
        <v>9278</v>
      </c>
      <c r="R290" s="65">
        <v>10154</v>
      </c>
      <c r="S290" s="65">
        <v>11031</v>
      </c>
      <c r="T290" s="65">
        <v>11965</v>
      </c>
      <c r="U290" s="65">
        <v>12900</v>
      </c>
      <c r="V290" s="65">
        <v>13878</v>
      </c>
      <c r="W290" s="65">
        <v>14857</v>
      </c>
      <c r="X290" s="66">
        <v>15977</v>
      </c>
    </row>
    <row r="291" spans="2:24" ht="15.5" x14ac:dyDescent="0.35">
      <c r="B291" s="86">
        <v>15000</v>
      </c>
      <c r="C291" s="64">
        <v>520</v>
      </c>
      <c r="D291" s="65">
        <v>9389</v>
      </c>
      <c r="E291" s="65">
        <v>10488</v>
      </c>
      <c r="F291" s="65">
        <v>11619</v>
      </c>
      <c r="G291" s="65">
        <v>12809</v>
      </c>
      <c r="H291" s="65">
        <v>14038</v>
      </c>
      <c r="I291" s="65">
        <v>15299</v>
      </c>
      <c r="J291" s="65">
        <v>16699</v>
      </c>
      <c r="K291" s="65">
        <v>18110</v>
      </c>
      <c r="L291" s="66">
        <v>19632</v>
      </c>
      <c r="N291" s="86">
        <v>15000</v>
      </c>
      <c r="O291" s="64">
        <v>520</v>
      </c>
      <c r="P291" s="65">
        <v>9533</v>
      </c>
      <c r="Q291" s="65">
        <v>10837</v>
      </c>
      <c r="R291" s="65">
        <v>11772</v>
      </c>
      <c r="S291" s="65">
        <v>12958</v>
      </c>
      <c r="T291" s="65">
        <v>14188</v>
      </c>
      <c r="U291" s="65">
        <v>15461</v>
      </c>
      <c r="V291" s="65">
        <v>16854</v>
      </c>
      <c r="W291" s="65">
        <v>18281</v>
      </c>
      <c r="X291" s="66">
        <v>19877</v>
      </c>
    </row>
    <row r="292" spans="2:24" ht="15.5" x14ac:dyDescent="0.35">
      <c r="B292" s="86">
        <v>15000</v>
      </c>
      <c r="C292" s="64">
        <v>560</v>
      </c>
      <c r="D292" s="65">
        <v>10898</v>
      </c>
      <c r="E292" s="65">
        <v>12360</v>
      </c>
      <c r="F292" s="65">
        <v>13897</v>
      </c>
      <c r="G292" s="65">
        <v>15539</v>
      </c>
      <c r="H292" s="65">
        <v>17310</v>
      </c>
      <c r="I292" s="65">
        <v>19158</v>
      </c>
      <c r="J292" s="65">
        <v>21027</v>
      </c>
      <c r="K292" s="65">
        <v>22899</v>
      </c>
      <c r="L292" s="66">
        <v>0</v>
      </c>
      <c r="N292" s="86">
        <v>15000</v>
      </c>
      <c r="O292" s="64">
        <v>560</v>
      </c>
      <c r="P292" s="65">
        <v>11014</v>
      </c>
      <c r="Q292" s="65">
        <v>12477</v>
      </c>
      <c r="R292" s="65">
        <v>14017</v>
      </c>
      <c r="S292" s="65">
        <v>15853</v>
      </c>
      <c r="T292" s="65">
        <v>17427</v>
      </c>
      <c r="U292" s="65">
        <v>19271</v>
      </c>
      <c r="V292" s="65">
        <v>21135</v>
      </c>
      <c r="W292" s="65">
        <v>22999</v>
      </c>
      <c r="X292" s="66">
        <v>0</v>
      </c>
    </row>
    <row r="293" spans="2:24" ht="15.5" x14ac:dyDescent="0.35">
      <c r="B293" s="86">
        <v>15000</v>
      </c>
      <c r="C293" s="64">
        <v>600</v>
      </c>
      <c r="D293" s="65">
        <v>14102</v>
      </c>
      <c r="E293" s="65">
        <v>16420</v>
      </c>
      <c r="F293" s="65">
        <v>18021</v>
      </c>
      <c r="G293" s="65">
        <v>0</v>
      </c>
      <c r="H293" s="65">
        <v>0</v>
      </c>
      <c r="I293" s="65">
        <v>0</v>
      </c>
      <c r="J293" s="65">
        <v>0</v>
      </c>
      <c r="K293" s="65">
        <v>0</v>
      </c>
      <c r="L293" s="66">
        <v>0</v>
      </c>
      <c r="N293" s="86">
        <v>15000</v>
      </c>
      <c r="O293" s="64">
        <v>600</v>
      </c>
      <c r="P293" s="65">
        <v>14207</v>
      </c>
      <c r="Q293" s="65">
        <v>16524</v>
      </c>
      <c r="R293" s="65">
        <v>19137</v>
      </c>
      <c r="S293" s="65">
        <v>0</v>
      </c>
      <c r="T293" s="65">
        <v>0</v>
      </c>
      <c r="U293" s="65">
        <v>0</v>
      </c>
      <c r="V293" s="65">
        <v>0</v>
      </c>
      <c r="W293" s="65">
        <v>0</v>
      </c>
      <c r="X293" s="66">
        <v>0</v>
      </c>
    </row>
    <row r="294" spans="2:24" ht="15.5" x14ac:dyDescent="0.35">
      <c r="B294" s="86">
        <v>15000</v>
      </c>
      <c r="C294" s="67" t="s">
        <v>140</v>
      </c>
      <c r="D294" s="65">
        <v>26025</v>
      </c>
      <c r="E294" s="65">
        <v>25964</v>
      </c>
      <c r="F294" s="65">
        <v>25899</v>
      </c>
      <c r="G294" s="65">
        <v>24553</v>
      </c>
      <c r="H294" s="65">
        <v>24742</v>
      </c>
      <c r="I294" s="65">
        <v>24577</v>
      </c>
      <c r="J294" s="65">
        <v>24199</v>
      </c>
      <c r="K294" s="65">
        <v>23573</v>
      </c>
      <c r="L294" s="66">
        <v>23023</v>
      </c>
      <c r="N294" s="86">
        <v>15000</v>
      </c>
      <c r="O294" s="67" t="s">
        <v>140</v>
      </c>
      <c r="P294" s="65">
        <v>26024</v>
      </c>
      <c r="Q294" s="65">
        <v>25962</v>
      </c>
      <c r="R294" s="65">
        <v>25897</v>
      </c>
      <c r="S294" s="65">
        <v>24849</v>
      </c>
      <c r="T294" s="65">
        <v>24739</v>
      </c>
      <c r="U294" s="65">
        <v>24675</v>
      </c>
      <c r="V294" s="65">
        <v>24174</v>
      </c>
      <c r="W294" s="65">
        <v>23545</v>
      </c>
      <c r="X294" s="66">
        <v>22981</v>
      </c>
    </row>
    <row r="295" spans="2:24" ht="16" thickBot="1" x14ac:dyDescent="0.4">
      <c r="B295" s="87">
        <v>15000</v>
      </c>
      <c r="C295" s="68" t="s">
        <v>141</v>
      </c>
      <c r="D295" s="69">
        <v>660</v>
      </c>
      <c r="E295" s="69">
        <v>645.5</v>
      </c>
      <c r="F295" s="69">
        <v>631.1</v>
      </c>
      <c r="G295" s="69">
        <v>588.1</v>
      </c>
      <c r="H295" s="69">
        <v>585.9</v>
      </c>
      <c r="I295" s="69">
        <v>564.5</v>
      </c>
      <c r="J295" s="69">
        <v>575.20000000000005</v>
      </c>
      <c r="K295" s="69">
        <v>582.6</v>
      </c>
      <c r="L295" s="70">
        <v>548</v>
      </c>
      <c r="N295" s="87">
        <v>15000</v>
      </c>
      <c r="O295" s="68" t="s">
        <v>141</v>
      </c>
      <c r="P295" s="69">
        <v>659.5</v>
      </c>
      <c r="Q295" s="69">
        <v>645.29999999999995</v>
      </c>
      <c r="R295" s="69">
        <v>630.5</v>
      </c>
      <c r="S295" s="69">
        <v>588</v>
      </c>
      <c r="T295" s="69">
        <v>585.79999999999995</v>
      </c>
      <c r="U295" s="69">
        <v>564.5</v>
      </c>
      <c r="V295" s="69">
        <v>574.70000000000005</v>
      </c>
      <c r="W295" s="69">
        <v>561.9</v>
      </c>
      <c r="X295" s="70">
        <v>546.9</v>
      </c>
    </row>
    <row r="296" spans="2:24" ht="15.5" x14ac:dyDescent="0.35">
      <c r="B296" s="85">
        <v>20000</v>
      </c>
      <c r="C296" s="61">
        <v>360</v>
      </c>
      <c r="D296" s="62">
        <v>6298</v>
      </c>
      <c r="E296" s="62">
        <v>6631</v>
      </c>
      <c r="F296" s="62">
        <v>6959</v>
      </c>
      <c r="G296" s="62">
        <v>7320</v>
      </c>
      <c r="H296" s="62">
        <v>7672</v>
      </c>
      <c r="I296" s="62">
        <v>8023</v>
      </c>
      <c r="J296" s="62">
        <v>8378</v>
      </c>
      <c r="K296" s="62">
        <v>8742</v>
      </c>
      <c r="L296" s="63">
        <v>9108</v>
      </c>
      <c r="N296" s="85">
        <v>20000</v>
      </c>
      <c r="O296" s="61">
        <v>360</v>
      </c>
      <c r="P296" s="62">
        <v>6816</v>
      </c>
      <c r="Q296" s="62">
        <v>7163</v>
      </c>
      <c r="R296" s="62">
        <v>7513</v>
      </c>
      <c r="S296" s="62">
        <v>7862</v>
      </c>
      <c r="T296" s="62">
        <v>8212</v>
      </c>
      <c r="U296" s="62">
        <v>8573</v>
      </c>
      <c r="V296" s="62">
        <v>8935</v>
      </c>
      <c r="W296" s="62">
        <v>9297</v>
      </c>
      <c r="X296" s="63">
        <v>9660</v>
      </c>
    </row>
    <row r="297" spans="2:24" ht="15.5" x14ac:dyDescent="0.35">
      <c r="B297" s="86">
        <v>20000</v>
      </c>
      <c r="C297" s="64">
        <v>400</v>
      </c>
      <c r="D297" s="65">
        <v>6416</v>
      </c>
      <c r="E297" s="65">
        <v>6643</v>
      </c>
      <c r="F297" s="65">
        <v>7279</v>
      </c>
      <c r="G297" s="65">
        <v>7729</v>
      </c>
      <c r="H297" s="65">
        <v>8179</v>
      </c>
      <c r="I297" s="65">
        <v>8636</v>
      </c>
      <c r="J297" s="65">
        <v>9108</v>
      </c>
      <c r="K297" s="65">
        <v>9582</v>
      </c>
      <c r="L297" s="66">
        <v>10065</v>
      </c>
      <c r="N297" s="86">
        <v>20000</v>
      </c>
      <c r="O297" s="64">
        <v>400</v>
      </c>
      <c r="P297" s="65">
        <v>6758</v>
      </c>
      <c r="Q297" s="65">
        <v>7191</v>
      </c>
      <c r="R297" s="65">
        <v>7641</v>
      </c>
      <c r="S297" s="65">
        <v>8092</v>
      </c>
      <c r="T297" s="65">
        <v>8548</v>
      </c>
      <c r="U297" s="65">
        <v>9020</v>
      </c>
      <c r="V297" s="65">
        <v>9494</v>
      </c>
      <c r="W297" s="65">
        <v>9971</v>
      </c>
      <c r="X297" s="66">
        <v>10482</v>
      </c>
    </row>
    <row r="298" spans="2:24" ht="15.5" x14ac:dyDescent="0.35">
      <c r="B298" s="86">
        <v>20000</v>
      </c>
      <c r="C298" s="64">
        <v>440</v>
      </c>
      <c r="D298" s="65">
        <v>6803</v>
      </c>
      <c r="E298" s="65">
        <v>7338</v>
      </c>
      <c r="F298" s="65">
        <v>7894</v>
      </c>
      <c r="G298" s="65">
        <v>8457</v>
      </c>
      <c r="H298" s="65">
        <v>9042</v>
      </c>
      <c r="I298" s="65">
        <v>9645</v>
      </c>
      <c r="J298" s="65">
        <v>10251</v>
      </c>
      <c r="K298" s="65">
        <v>10890</v>
      </c>
      <c r="L298" s="66">
        <v>11530</v>
      </c>
      <c r="N298" s="86">
        <v>20000</v>
      </c>
      <c r="O298" s="64">
        <v>440</v>
      </c>
      <c r="P298" s="65">
        <v>7075</v>
      </c>
      <c r="Q298" s="65">
        <v>7628</v>
      </c>
      <c r="R298" s="65">
        <v>8190</v>
      </c>
      <c r="S298" s="65">
        <v>8759</v>
      </c>
      <c r="T298" s="65">
        <v>9364</v>
      </c>
      <c r="U298" s="65">
        <v>9970</v>
      </c>
      <c r="V298" s="65">
        <v>10599</v>
      </c>
      <c r="W298" s="65">
        <v>11241</v>
      </c>
      <c r="X298" s="66">
        <v>11898</v>
      </c>
    </row>
    <row r="299" spans="2:24" ht="15.5" x14ac:dyDescent="0.35">
      <c r="B299" s="86">
        <v>20000</v>
      </c>
      <c r="C299" s="64">
        <v>480</v>
      </c>
      <c r="D299" s="65">
        <v>7358</v>
      </c>
      <c r="E299" s="65">
        <v>8064</v>
      </c>
      <c r="F299" s="65">
        <v>8781</v>
      </c>
      <c r="G299" s="65">
        <v>9557</v>
      </c>
      <c r="H299" s="65">
        <v>10344</v>
      </c>
      <c r="I299" s="65">
        <v>11161</v>
      </c>
      <c r="J299" s="65">
        <v>11981</v>
      </c>
      <c r="K299" s="65">
        <v>12874</v>
      </c>
      <c r="L299" s="66">
        <v>13773</v>
      </c>
      <c r="N299" s="86">
        <v>20000</v>
      </c>
      <c r="O299" s="64">
        <v>480</v>
      </c>
      <c r="P299" s="65">
        <v>7578</v>
      </c>
      <c r="Q299" s="65">
        <v>8290</v>
      </c>
      <c r="R299" s="65">
        <v>9013</v>
      </c>
      <c r="S299" s="65">
        <v>9795</v>
      </c>
      <c r="T299" s="65">
        <v>10584</v>
      </c>
      <c r="U299" s="65">
        <v>11399</v>
      </c>
      <c r="V299" s="65">
        <v>12232</v>
      </c>
      <c r="W299" s="65">
        <v>13121</v>
      </c>
      <c r="X299" s="66">
        <v>14044</v>
      </c>
    </row>
    <row r="300" spans="2:24" ht="15.5" x14ac:dyDescent="0.35">
      <c r="B300" s="86">
        <v>20000</v>
      </c>
      <c r="C300" s="64">
        <v>520</v>
      </c>
      <c r="D300" s="65">
        <v>8251</v>
      </c>
      <c r="E300" s="65">
        <v>9161</v>
      </c>
      <c r="F300" s="65">
        <v>10165</v>
      </c>
      <c r="G300" s="65">
        <v>11197</v>
      </c>
      <c r="H300" s="65">
        <v>12252</v>
      </c>
      <c r="I300" s="65">
        <v>13371</v>
      </c>
      <c r="J300" s="65">
        <v>14561</v>
      </c>
      <c r="K300" s="65">
        <v>15838</v>
      </c>
      <c r="L300" s="66">
        <v>17152</v>
      </c>
      <c r="N300" s="86">
        <v>20000</v>
      </c>
      <c r="O300" s="64">
        <v>520</v>
      </c>
      <c r="P300" s="65">
        <v>8434</v>
      </c>
      <c r="Q300" s="65">
        <v>9353</v>
      </c>
      <c r="R300" s="65">
        <v>10358</v>
      </c>
      <c r="S300" s="65">
        <v>11390</v>
      </c>
      <c r="T300" s="65">
        <v>12447</v>
      </c>
      <c r="U300" s="65">
        <v>13584</v>
      </c>
      <c r="V300" s="65">
        <v>14773</v>
      </c>
      <c r="W300" s="65">
        <v>16046</v>
      </c>
      <c r="X300" s="66">
        <v>17356</v>
      </c>
    </row>
    <row r="301" spans="2:24" ht="15.5" x14ac:dyDescent="0.35">
      <c r="B301" s="86">
        <v>20000</v>
      </c>
      <c r="C301" s="64">
        <v>560</v>
      </c>
      <c r="D301" s="65">
        <v>9639</v>
      </c>
      <c r="E301" s="65">
        <v>10994</v>
      </c>
      <c r="F301" s="65">
        <v>12424</v>
      </c>
      <c r="G301" s="65">
        <v>13924</v>
      </c>
      <c r="H301" s="65">
        <v>15576</v>
      </c>
      <c r="I301" s="65">
        <v>17325</v>
      </c>
      <c r="J301" s="65">
        <v>19096</v>
      </c>
      <c r="K301" s="65">
        <v>0</v>
      </c>
      <c r="L301" s="66">
        <v>0</v>
      </c>
      <c r="N301" s="86">
        <v>20000</v>
      </c>
      <c r="O301" s="64">
        <v>560</v>
      </c>
      <c r="P301" s="65">
        <v>9783</v>
      </c>
      <c r="Q301" s="65">
        <v>11138</v>
      </c>
      <c r="R301" s="65">
        <v>12588</v>
      </c>
      <c r="S301" s="65">
        <v>14068</v>
      </c>
      <c r="T301" s="65">
        <v>15730</v>
      </c>
      <c r="U301" s="65">
        <v>17475</v>
      </c>
      <c r="V301" s="65">
        <v>19239</v>
      </c>
      <c r="W301" s="65">
        <v>0</v>
      </c>
      <c r="X301" s="66">
        <v>0</v>
      </c>
    </row>
    <row r="302" spans="2:24" ht="15.5" x14ac:dyDescent="0.35">
      <c r="B302" s="86">
        <v>20000</v>
      </c>
      <c r="C302" s="64">
        <v>600</v>
      </c>
      <c r="D302" s="65">
        <v>12936</v>
      </c>
      <c r="E302" s="65">
        <v>14959</v>
      </c>
      <c r="F302" s="65">
        <v>17358</v>
      </c>
      <c r="G302" s="65">
        <v>0</v>
      </c>
      <c r="H302" s="65">
        <v>0</v>
      </c>
      <c r="I302" s="65">
        <v>0</v>
      </c>
      <c r="J302" s="65">
        <v>0</v>
      </c>
      <c r="K302" s="65">
        <v>0</v>
      </c>
      <c r="L302" s="66">
        <v>0</v>
      </c>
      <c r="N302" s="86">
        <v>20000</v>
      </c>
      <c r="O302" s="64">
        <v>600</v>
      </c>
      <c r="P302" s="65">
        <v>13147</v>
      </c>
      <c r="Q302" s="65">
        <v>15177</v>
      </c>
      <c r="R302" s="65">
        <v>17594</v>
      </c>
      <c r="S302" s="65">
        <v>0</v>
      </c>
      <c r="T302" s="65">
        <v>0</v>
      </c>
      <c r="U302" s="65">
        <v>0</v>
      </c>
      <c r="V302" s="65">
        <v>0</v>
      </c>
      <c r="W302" s="65">
        <v>0</v>
      </c>
      <c r="X302" s="66">
        <v>0</v>
      </c>
    </row>
    <row r="303" spans="2:24" ht="15.5" x14ac:dyDescent="0.35">
      <c r="B303" s="86">
        <v>20000</v>
      </c>
      <c r="C303" s="67" t="s">
        <v>140</v>
      </c>
      <c r="D303" s="65">
        <v>22995</v>
      </c>
      <c r="E303" s="65">
        <v>22187</v>
      </c>
      <c r="F303" s="65">
        <v>21510</v>
      </c>
      <c r="G303" s="65">
        <v>20221</v>
      </c>
      <c r="H303" s="65">
        <v>20250</v>
      </c>
      <c r="I303" s="65">
        <v>20269</v>
      </c>
      <c r="J303" s="65">
        <v>20292</v>
      </c>
      <c r="K303" s="65">
        <v>20332</v>
      </c>
      <c r="L303" s="66">
        <v>20181</v>
      </c>
      <c r="N303" s="86">
        <v>20000</v>
      </c>
      <c r="O303" s="67" t="s">
        <v>140</v>
      </c>
      <c r="P303" s="65">
        <v>22924</v>
      </c>
      <c r="Q303" s="65">
        <v>22132</v>
      </c>
      <c r="R303" s="65">
        <v>21458</v>
      </c>
      <c r="S303" s="65">
        <v>20223</v>
      </c>
      <c r="T303" s="65">
        <v>20252</v>
      </c>
      <c r="U303" s="65">
        <v>20270</v>
      </c>
      <c r="V303" s="65">
        <v>20295</v>
      </c>
      <c r="W303" s="65">
        <v>20335</v>
      </c>
      <c r="X303" s="66">
        <v>20146</v>
      </c>
    </row>
    <row r="304" spans="2:24" ht="16" thickBot="1" x14ac:dyDescent="0.4">
      <c r="B304" s="87">
        <v>20000</v>
      </c>
      <c r="C304" s="68" t="s">
        <v>141</v>
      </c>
      <c r="D304" s="69">
        <v>659.3</v>
      </c>
      <c r="E304" s="69">
        <v>637.9</v>
      </c>
      <c r="F304" s="69">
        <v>619.9</v>
      </c>
      <c r="G304" s="69">
        <v>581.9</v>
      </c>
      <c r="H304" s="69">
        <v>575.4</v>
      </c>
      <c r="I304" s="69">
        <v>571.29999999999995</v>
      </c>
      <c r="J304" s="69">
        <v>566.1</v>
      </c>
      <c r="K304" s="69">
        <v>557.29999999999995</v>
      </c>
      <c r="L304" s="70">
        <v>545.4</v>
      </c>
      <c r="N304" s="87">
        <v>20000</v>
      </c>
      <c r="O304" s="68" t="s">
        <v>141</v>
      </c>
      <c r="P304" s="69">
        <v>657.4</v>
      </c>
      <c r="Q304" s="69">
        <v>636.4</v>
      </c>
      <c r="R304" s="69">
        <v>618.5</v>
      </c>
      <c r="S304" s="69">
        <v>581.5</v>
      </c>
      <c r="T304" s="69">
        <v>575.1</v>
      </c>
      <c r="U304" s="69">
        <v>571.1</v>
      </c>
      <c r="V304" s="69">
        <v>564.4</v>
      </c>
      <c r="W304" s="69">
        <v>556.6</v>
      </c>
      <c r="X304" s="70">
        <v>543.9</v>
      </c>
    </row>
    <row r="305" spans="2:24" ht="15.5" x14ac:dyDescent="0.35">
      <c r="B305" s="85">
        <v>25000</v>
      </c>
      <c r="C305" s="71">
        <v>360</v>
      </c>
      <c r="D305" s="72">
        <v>6512</v>
      </c>
      <c r="E305" s="72">
        <v>6802</v>
      </c>
      <c r="F305" s="72">
        <v>7096</v>
      </c>
      <c r="G305" s="72">
        <v>7391</v>
      </c>
      <c r="H305" s="72">
        <v>7686</v>
      </c>
      <c r="I305" s="72">
        <v>6002</v>
      </c>
      <c r="J305" s="72">
        <v>8330</v>
      </c>
      <c r="K305" s="72">
        <v>8857</v>
      </c>
      <c r="L305" s="73">
        <v>8985</v>
      </c>
      <c r="N305" s="85">
        <v>25000</v>
      </c>
      <c r="O305" s="71">
        <v>360</v>
      </c>
      <c r="P305" s="72">
        <v>7357</v>
      </c>
      <c r="Q305" s="72">
        <v>7850</v>
      </c>
      <c r="R305" s="72">
        <v>7959</v>
      </c>
      <c r="S305" s="72">
        <v>8285</v>
      </c>
      <c r="T305" s="72">
        <v>8611</v>
      </c>
      <c r="U305" s="72">
        <v>8936</v>
      </c>
      <c r="V305" s="72">
        <v>9299</v>
      </c>
      <c r="W305" s="72">
        <v>9684</v>
      </c>
      <c r="X305" s="73">
        <v>10069</v>
      </c>
    </row>
    <row r="306" spans="2:24" ht="15.5" x14ac:dyDescent="0.35">
      <c r="B306" s="86">
        <v>25000</v>
      </c>
      <c r="C306" s="74">
        <v>400</v>
      </c>
      <c r="D306" s="75">
        <v>6183</v>
      </c>
      <c r="E306" s="75">
        <v>6559</v>
      </c>
      <c r="F306" s="75">
        <v>6939</v>
      </c>
      <c r="G306" s="75">
        <v>7333</v>
      </c>
      <c r="H306" s="75">
        <v>7726</v>
      </c>
      <c r="I306" s="75">
        <v>8131</v>
      </c>
      <c r="J306" s="75">
        <v>8557</v>
      </c>
      <c r="K306" s="75">
        <v>8984</v>
      </c>
      <c r="L306" s="76">
        <v>9435</v>
      </c>
      <c r="N306" s="86">
        <v>25000</v>
      </c>
      <c r="O306" s="74">
        <v>400</v>
      </c>
      <c r="P306" s="75">
        <v>6688</v>
      </c>
      <c r="Q306" s="75">
        <v>7076</v>
      </c>
      <c r="R306" s="75">
        <v>7470</v>
      </c>
      <c r="S306" s="75">
        <v>7865</v>
      </c>
      <c r="T306" s="75">
        <v>8282</v>
      </c>
      <c r="U306" s="75">
        <v>8710</v>
      </c>
      <c r="V306" s="75">
        <v>9137</v>
      </c>
      <c r="W306" s="75">
        <v>9612</v>
      </c>
      <c r="X306" s="76">
        <v>10104</v>
      </c>
    </row>
    <row r="307" spans="2:24" ht="15.5" x14ac:dyDescent="0.35">
      <c r="B307" s="86">
        <v>25000</v>
      </c>
      <c r="C307" s="74">
        <v>440</v>
      </c>
      <c r="D307" s="75">
        <v>6310</v>
      </c>
      <c r="E307" s="77">
        <v>6789</v>
      </c>
      <c r="F307" s="75">
        <v>7283</v>
      </c>
      <c r="G307" s="75">
        <v>7793</v>
      </c>
      <c r="H307" s="75">
        <v>8308</v>
      </c>
      <c r="I307" s="75">
        <v>8846</v>
      </c>
      <c r="J307" s="75">
        <v>9385</v>
      </c>
      <c r="K307" s="75">
        <v>9980</v>
      </c>
      <c r="L307" s="76">
        <v>10582</v>
      </c>
      <c r="N307" s="86">
        <v>25000</v>
      </c>
      <c r="O307" s="74">
        <v>440</v>
      </c>
      <c r="P307" s="75">
        <v>6645</v>
      </c>
      <c r="Q307" s="77">
        <v>7134</v>
      </c>
      <c r="R307" s="75">
        <v>7647</v>
      </c>
      <c r="S307" s="75">
        <v>8160</v>
      </c>
      <c r="T307" s="75">
        <v>8699</v>
      </c>
      <c r="U307" s="75">
        <v>9241</v>
      </c>
      <c r="V307" s="75">
        <v>9823</v>
      </c>
      <c r="W307" s="75">
        <v>10429</v>
      </c>
      <c r="X307" s="76">
        <v>11053</v>
      </c>
    </row>
    <row r="308" spans="2:24" ht="15.5" x14ac:dyDescent="0.35">
      <c r="B308" s="86">
        <v>25000</v>
      </c>
      <c r="C308" s="74">
        <v>480</v>
      </c>
      <c r="D308" s="75">
        <v>6673</v>
      </c>
      <c r="E308" s="78">
        <v>7276</v>
      </c>
      <c r="F308" s="75">
        <v>7922</v>
      </c>
      <c r="G308" s="75">
        <v>8573</v>
      </c>
      <c r="H308" s="75">
        <v>9240</v>
      </c>
      <c r="I308" s="75">
        <v>9929</v>
      </c>
      <c r="J308" s="75">
        <v>10854</v>
      </c>
      <c r="K308" s="75">
        <v>11427</v>
      </c>
      <c r="L308" s="76">
        <v>12240</v>
      </c>
      <c r="N308" s="86">
        <v>25000</v>
      </c>
      <c r="O308" s="74">
        <v>480</v>
      </c>
      <c r="P308" s="75">
        <v>6949</v>
      </c>
      <c r="Q308" s="78">
        <v>7560</v>
      </c>
      <c r="R308" s="75">
        <v>8232</v>
      </c>
      <c r="S308" s="75">
        <v>8899</v>
      </c>
      <c r="T308" s="75">
        <v>9571</v>
      </c>
      <c r="U308" s="75">
        <v>10296</v>
      </c>
      <c r="V308" s="75">
        <v>11030</v>
      </c>
      <c r="W308" s="75">
        <v>11849</v>
      </c>
      <c r="X308" s="76">
        <v>12675</v>
      </c>
    </row>
    <row r="309" spans="2:24" ht="15.5" x14ac:dyDescent="0.35">
      <c r="B309" s="86">
        <v>25000</v>
      </c>
      <c r="C309" s="74">
        <v>520</v>
      </c>
      <c r="D309" s="75">
        <v>7363</v>
      </c>
      <c r="E309" s="75">
        <v>8197</v>
      </c>
      <c r="F309" s="75">
        <v>9056</v>
      </c>
      <c r="G309" s="75">
        <v>9937</v>
      </c>
      <c r="H309" s="75">
        <v>10869</v>
      </c>
      <c r="I309" s="75">
        <v>11863</v>
      </c>
      <c r="J309" s="75">
        <v>12913</v>
      </c>
      <c r="K309" s="75">
        <v>14035</v>
      </c>
      <c r="L309" s="76">
        <v>15164</v>
      </c>
      <c r="N309" s="86">
        <v>25000</v>
      </c>
      <c r="O309" s="74">
        <v>520</v>
      </c>
      <c r="P309" s="75">
        <v>7588</v>
      </c>
      <c r="Q309" s="75">
        <v>8424</v>
      </c>
      <c r="R309" s="75">
        <v>9267</v>
      </c>
      <c r="S309" s="75">
        <v>10176</v>
      </c>
      <c r="T309" s="75">
        <v>11102</v>
      </c>
      <c r="U309" s="75">
        <v>12114</v>
      </c>
      <c r="V309" s="75">
        <v>13177</v>
      </c>
      <c r="W309" s="75">
        <v>14291</v>
      </c>
      <c r="X309" s="76">
        <v>15415</v>
      </c>
    </row>
    <row r="310" spans="2:24" ht="15.5" x14ac:dyDescent="0.35">
      <c r="B310" s="86">
        <v>25000</v>
      </c>
      <c r="C310" s="74">
        <v>560</v>
      </c>
      <c r="D310" s="75">
        <v>8728</v>
      </c>
      <c r="E310" s="75">
        <v>9972</v>
      </c>
      <c r="F310" s="75">
        <v>11287</v>
      </c>
      <c r="G310" s="75">
        <v>12713</v>
      </c>
      <c r="H310" s="75">
        <v>14268</v>
      </c>
      <c r="I310" s="75">
        <v>15890</v>
      </c>
      <c r="J310" s="75">
        <v>0</v>
      </c>
      <c r="K310" s="75">
        <v>0</v>
      </c>
      <c r="L310" s="76">
        <v>0</v>
      </c>
      <c r="N310" s="86">
        <v>25000</v>
      </c>
      <c r="O310" s="74">
        <v>560</v>
      </c>
      <c r="P310" s="75">
        <v>8908</v>
      </c>
      <c r="Q310" s="75">
        <v>10153</v>
      </c>
      <c r="R310" s="75">
        <v>11470</v>
      </c>
      <c r="S310" s="75">
        <v>12906</v>
      </c>
      <c r="T310" s="75">
        <v>14467</v>
      </c>
      <c r="U310" s="75">
        <v>16085</v>
      </c>
      <c r="V310" s="75">
        <v>0</v>
      </c>
      <c r="W310" s="75">
        <v>0</v>
      </c>
      <c r="X310" s="76">
        <v>0</v>
      </c>
    </row>
    <row r="311" spans="2:24" ht="16" thickBot="1" x14ac:dyDescent="0.4">
      <c r="B311" s="87">
        <v>25000</v>
      </c>
      <c r="C311" s="79">
        <v>600</v>
      </c>
      <c r="D311" s="80">
        <v>12629</v>
      </c>
      <c r="E311" s="80">
        <v>14430</v>
      </c>
      <c r="F311" s="80">
        <v>16678</v>
      </c>
      <c r="G311" s="80">
        <v>0</v>
      </c>
      <c r="H311" s="80">
        <v>0</v>
      </c>
      <c r="I311" s="80">
        <v>0</v>
      </c>
      <c r="J311" s="80">
        <v>0</v>
      </c>
      <c r="K311" s="80">
        <v>0</v>
      </c>
      <c r="L311" s="81">
        <v>0</v>
      </c>
      <c r="N311" s="87">
        <v>25000</v>
      </c>
      <c r="O311" s="79">
        <v>600</v>
      </c>
      <c r="P311" s="80">
        <v>13002</v>
      </c>
      <c r="Q311" s="80">
        <v>14816</v>
      </c>
      <c r="R311" s="80">
        <v>17083</v>
      </c>
      <c r="S311" s="80">
        <v>0</v>
      </c>
      <c r="T311" s="80">
        <v>0</v>
      </c>
      <c r="U311" s="80">
        <v>0</v>
      </c>
      <c r="V311" s="80">
        <v>0</v>
      </c>
      <c r="W311" s="80">
        <v>0</v>
      </c>
      <c r="X311" s="81">
        <v>0</v>
      </c>
    </row>
    <row r="312" spans="2:24" ht="15.5" x14ac:dyDescent="0.35">
      <c r="B312" s="85">
        <v>30000</v>
      </c>
      <c r="C312" s="71">
        <v>360</v>
      </c>
      <c r="D312" s="62">
        <v>7808</v>
      </c>
      <c r="E312" s="72">
        <v>8113</v>
      </c>
      <c r="F312" s="72">
        <v>8423</v>
      </c>
      <c r="G312" s="72">
        <v>8748</v>
      </c>
      <c r="H312" s="72">
        <v>9072</v>
      </c>
      <c r="I312" s="72">
        <v>9397</v>
      </c>
      <c r="J312" s="72">
        <v>9722</v>
      </c>
      <c r="K312" s="72">
        <v>10048</v>
      </c>
      <c r="L312" s="73">
        <v>10374</v>
      </c>
      <c r="N312" s="85">
        <v>30000</v>
      </c>
      <c r="O312" s="71">
        <v>360</v>
      </c>
      <c r="P312" s="62">
        <v>9723</v>
      </c>
      <c r="Q312" s="72">
        <v>10046</v>
      </c>
      <c r="R312" s="72">
        <v>10369</v>
      </c>
      <c r="S312" s="72">
        <v>10692</v>
      </c>
      <c r="T312" s="72">
        <v>11016</v>
      </c>
      <c r="U312" s="72">
        <v>11339</v>
      </c>
      <c r="V312" s="72">
        <v>11662</v>
      </c>
      <c r="W312" s="72">
        <v>11985</v>
      </c>
      <c r="X312" s="73">
        <v>12308</v>
      </c>
    </row>
    <row r="313" spans="2:24" ht="15.5" x14ac:dyDescent="0.35">
      <c r="B313" s="86">
        <v>30000</v>
      </c>
      <c r="C313" s="74">
        <v>400</v>
      </c>
      <c r="D313" s="78">
        <v>6356</v>
      </c>
      <c r="E313" s="75">
        <v>6709</v>
      </c>
      <c r="F313" s="75">
        <v>7084</v>
      </c>
      <c r="G313" s="75">
        <v>7427</v>
      </c>
      <c r="H313" s="75">
        <v>7829</v>
      </c>
      <c r="I313" s="75">
        <v>8231</v>
      </c>
      <c r="J313" s="75">
        <v>8647</v>
      </c>
      <c r="K313" s="75">
        <v>9080</v>
      </c>
      <c r="L313" s="76">
        <v>9514</v>
      </c>
      <c r="N313" s="86">
        <v>30000</v>
      </c>
      <c r="O313" s="74">
        <v>400</v>
      </c>
      <c r="P313" s="78">
        <v>7158</v>
      </c>
      <c r="Q313" s="75">
        <v>7532</v>
      </c>
      <c r="R313" s="75">
        <v>7933</v>
      </c>
      <c r="S313" s="75">
        <v>8334</v>
      </c>
      <c r="T313" s="75">
        <v>8758</v>
      </c>
      <c r="U313" s="75">
        <v>9188</v>
      </c>
      <c r="V313" s="75">
        <v>9821</v>
      </c>
      <c r="W313" s="75">
        <v>10083</v>
      </c>
      <c r="X313" s="76">
        <v>10512</v>
      </c>
    </row>
    <row r="314" spans="2:24" ht="15.5" x14ac:dyDescent="0.35">
      <c r="B314" s="86">
        <v>30000</v>
      </c>
      <c r="C314" s="74">
        <v>440</v>
      </c>
      <c r="D314" s="75">
        <v>6051</v>
      </c>
      <c r="E314" s="77">
        <v>6481</v>
      </c>
      <c r="F314" s="75">
        <v>6929</v>
      </c>
      <c r="G314" s="75">
        <v>7380</v>
      </c>
      <c r="H314" s="75">
        <v>7866</v>
      </c>
      <c r="I314" s="75">
        <v>8367</v>
      </c>
      <c r="J314" s="75">
        <v>8896</v>
      </c>
      <c r="K314" s="75">
        <v>9448</v>
      </c>
      <c r="L314" s="76">
        <v>10008</v>
      </c>
      <c r="N314" s="86">
        <v>30000</v>
      </c>
      <c r="O314" s="74">
        <v>440</v>
      </c>
      <c r="P314" s="75">
        <v>6561</v>
      </c>
      <c r="Q314" s="77">
        <v>7015</v>
      </c>
      <c r="R314" s="75">
        <v>7470</v>
      </c>
      <c r="S314" s="75">
        <v>7970</v>
      </c>
      <c r="T314" s="75">
        <v>8474</v>
      </c>
      <c r="U314" s="75">
        <v>9017</v>
      </c>
      <c r="V314" s="75">
        <v>9571</v>
      </c>
      <c r="W314" s="75">
        <v>10143</v>
      </c>
      <c r="X314" s="76">
        <v>10724</v>
      </c>
    </row>
    <row r="315" spans="2:24" ht="15.5" x14ac:dyDescent="0.35">
      <c r="B315" s="86">
        <v>30000</v>
      </c>
      <c r="C315" s="74">
        <v>480</v>
      </c>
      <c r="D315" s="75">
        <v>6223</v>
      </c>
      <c r="E315" s="75">
        <v>6784</v>
      </c>
      <c r="F315" s="75">
        <v>7350</v>
      </c>
      <c r="G315" s="75">
        <v>7936</v>
      </c>
      <c r="H315" s="75">
        <v>8549</v>
      </c>
      <c r="I315" s="75">
        <v>9209</v>
      </c>
      <c r="J315" s="75">
        <v>9889</v>
      </c>
      <c r="K315" s="75">
        <v>10624</v>
      </c>
      <c r="L315" s="76">
        <v>11359</v>
      </c>
      <c r="N315" s="86">
        <v>30000</v>
      </c>
      <c r="O315" s="74">
        <v>480</v>
      </c>
      <c r="P315" s="75">
        <v>6571</v>
      </c>
      <c r="Q315" s="75">
        <v>7139</v>
      </c>
      <c r="R315" s="75">
        <v>7714</v>
      </c>
      <c r="S315" s="75">
        <v>8334</v>
      </c>
      <c r="T315" s="75">
        <v>8978</v>
      </c>
      <c r="U315" s="75">
        <v>9664</v>
      </c>
      <c r="V315" s="75">
        <v>10389</v>
      </c>
      <c r="W315" s="75">
        <v>11132</v>
      </c>
      <c r="X315" s="76">
        <v>0</v>
      </c>
    </row>
    <row r="316" spans="2:24" ht="15.5" x14ac:dyDescent="0.35">
      <c r="B316" s="86">
        <v>30000</v>
      </c>
      <c r="C316" s="74">
        <v>520</v>
      </c>
      <c r="D316" s="75">
        <v>6704</v>
      </c>
      <c r="E316" s="75">
        <v>7427</v>
      </c>
      <c r="F316" s="75">
        <v>8175</v>
      </c>
      <c r="G316" s="75">
        <v>8948</v>
      </c>
      <c r="H316" s="75">
        <v>9770</v>
      </c>
      <c r="I316" s="75">
        <v>10684</v>
      </c>
      <c r="J316" s="75">
        <v>11645</v>
      </c>
      <c r="K316" s="75">
        <v>12821</v>
      </c>
      <c r="L316" s="76">
        <v>0</v>
      </c>
      <c r="N316" s="86">
        <v>30000</v>
      </c>
      <c r="O316" s="74">
        <v>520</v>
      </c>
      <c r="P316" s="75">
        <v>6994</v>
      </c>
      <c r="Q316" s="75">
        <v>7737</v>
      </c>
      <c r="R316" s="75">
        <v>8511</v>
      </c>
      <c r="S316" s="75">
        <v>9318</v>
      </c>
      <c r="T316" s="75">
        <v>10169</v>
      </c>
      <c r="U316" s="75">
        <v>11135</v>
      </c>
      <c r="V316" s="75">
        <v>12119</v>
      </c>
      <c r="W316" s="75">
        <v>0</v>
      </c>
      <c r="X316" s="76">
        <v>0</v>
      </c>
    </row>
    <row r="317" spans="2:24" ht="15.5" x14ac:dyDescent="0.35">
      <c r="B317" s="86">
        <v>30000</v>
      </c>
      <c r="C317" s="74">
        <v>560</v>
      </c>
      <c r="D317" s="75">
        <v>6009</v>
      </c>
      <c r="E317" s="75">
        <v>9140</v>
      </c>
      <c r="F317" s="75">
        <v>10372</v>
      </c>
      <c r="G317" s="75">
        <v>0</v>
      </c>
      <c r="H317" s="75">
        <v>0</v>
      </c>
      <c r="I317" s="75">
        <v>0</v>
      </c>
      <c r="J317" s="75">
        <v>0</v>
      </c>
      <c r="K317" s="75">
        <v>0</v>
      </c>
      <c r="L317" s="76">
        <v>0</v>
      </c>
      <c r="N317" s="86">
        <v>30000</v>
      </c>
      <c r="O317" s="74">
        <v>560</v>
      </c>
      <c r="P317" s="75">
        <v>8284</v>
      </c>
      <c r="Q317" s="75">
        <v>9420</v>
      </c>
      <c r="R317" s="75">
        <v>10689</v>
      </c>
      <c r="S317" s="75">
        <v>0</v>
      </c>
      <c r="T317" s="75">
        <v>0</v>
      </c>
      <c r="U317" s="75">
        <v>0</v>
      </c>
      <c r="V317" s="75">
        <v>0</v>
      </c>
      <c r="W317" s="75">
        <v>0</v>
      </c>
      <c r="X317" s="76">
        <v>0</v>
      </c>
    </row>
    <row r="318" spans="2:24" ht="16" thickBot="1" x14ac:dyDescent="0.4">
      <c r="B318" s="87">
        <v>30000</v>
      </c>
      <c r="C318" s="79">
        <v>600</v>
      </c>
      <c r="D318" s="80">
        <v>12833</v>
      </c>
      <c r="E318" s="80">
        <v>14331</v>
      </c>
      <c r="F318" s="80">
        <v>0</v>
      </c>
      <c r="G318" s="80">
        <v>0</v>
      </c>
      <c r="H318" s="80">
        <v>0</v>
      </c>
      <c r="I318" s="80">
        <v>0</v>
      </c>
      <c r="J318" s="80">
        <v>0</v>
      </c>
      <c r="K318" s="80">
        <v>0</v>
      </c>
      <c r="L318" s="81">
        <v>0</v>
      </c>
      <c r="N318" s="87">
        <v>30000</v>
      </c>
      <c r="O318" s="79">
        <v>600</v>
      </c>
      <c r="P318" s="80">
        <v>13219</v>
      </c>
      <c r="Q318" s="80">
        <v>14912</v>
      </c>
      <c r="R318" s="80">
        <v>0</v>
      </c>
      <c r="S318" s="80">
        <v>0</v>
      </c>
      <c r="T318" s="80">
        <v>0</v>
      </c>
      <c r="U318" s="80">
        <v>0</v>
      </c>
      <c r="V318" s="80">
        <v>0</v>
      </c>
      <c r="W318" s="80">
        <v>0</v>
      </c>
      <c r="X318" s="81">
        <v>0</v>
      </c>
    </row>
    <row r="319" spans="2:24" ht="15.5" x14ac:dyDescent="0.35">
      <c r="B319" s="85">
        <v>35000</v>
      </c>
      <c r="C319" s="71">
        <v>360</v>
      </c>
      <c r="D319" s="72">
        <v>11020</v>
      </c>
      <c r="E319" s="72">
        <v>11285</v>
      </c>
      <c r="F319" s="72">
        <v>11549</v>
      </c>
      <c r="G319" s="72">
        <v>11813</v>
      </c>
      <c r="H319" s="72">
        <v>12077</v>
      </c>
      <c r="I319" s="72">
        <v>12342</v>
      </c>
      <c r="J319" s="72">
        <v>0</v>
      </c>
      <c r="K319" s="72">
        <v>0</v>
      </c>
      <c r="L319" s="73">
        <v>0</v>
      </c>
      <c r="N319" s="85">
        <v>35000</v>
      </c>
      <c r="O319" s="71">
        <v>360</v>
      </c>
      <c r="P319" s="72">
        <v>13459</v>
      </c>
      <c r="Q319" s="72">
        <v>13714</v>
      </c>
      <c r="R319" s="72">
        <v>13975</v>
      </c>
      <c r="S319" s="72">
        <v>14235</v>
      </c>
      <c r="T319" s="72">
        <v>14496</v>
      </c>
      <c r="U319" s="72">
        <v>0</v>
      </c>
      <c r="V319" s="72">
        <v>0</v>
      </c>
      <c r="W319" s="72">
        <v>0</v>
      </c>
      <c r="X319" s="73">
        <v>0</v>
      </c>
    </row>
    <row r="320" spans="2:24" ht="15.5" x14ac:dyDescent="0.35">
      <c r="B320" s="86">
        <v>35000</v>
      </c>
      <c r="C320" s="74">
        <v>400</v>
      </c>
      <c r="D320" s="75">
        <v>7804</v>
      </c>
      <c r="E320" s="75">
        <v>8165</v>
      </c>
      <c r="F320" s="75">
        <v>8536</v>
      </c>
      <c r="G320" s="75">
        <v>8888</v>
      </c>
      <c r="H320" s="75">
        <v>9249</v>
      </c>
      <c r="I320" s="75">
        <v>9610</v>
      </c>
      <c r="J320" s="75">
        <v>0</v>
      </c>
      <c r="K320" s="75">
        <v>0</v>
      </c>
      <c r="L320" s="76">
        <v>0</v>
      </c>
      <c r="N320" s="86">
        <v>35000</v>
      </c>
      <c r="O320" s="74">
        <v>400</v>
      </c>
      <c r="P320" s="75">
        <v>9702</v>
      </c>
      <c r="Q320" s="75">
        <v>10061</v>
      </c>
      <c r="R320" s="75">
        <v>10420</v>
      </c>
      <c r="S320" s="75">
        <v>10780</v>
      </c>
      <c r="T320" s="75">
        <v>11139</v>
      </c>
      <c r="U320" s="75">
        <v>0</v>
      </c>
      <c r="V320" s="75">
        <v>0</v>
      </c>
      <c r="W320" s="75">
        <v>0</v>
      </c>
      <c r="X320" s="76">
        <v>0</v>
      </c>
    </row>
    <row r="321" spans="2:24" ht="15.5" x14ac:dyDescent="0.35">
      <c r="B321" s="86">
        <v>35000</v>
      </c>
      <c r="C321" s="74">
        <v>440</v>
      </c>
      <c r="D321" s="75">
        <v>6330</v>
      </c>
      <c r="E321" s="75">
        <v>6752</v>
      </c>
      <c r="F321" s="75">
        <v>7212</v>
      </c>
      <c r="G321" s="75">
        <v>7673</v>
      </c>
      <c r="H321" s="75">
        <v>8160</v>
      </c>
      <c r="I321" s="75">
        <v>8648</v>
      </c>
      <c r="J321" s="75">
        <v>0</v>
      </c>
      <c r="K321" s="75">
        <v>0</v>
      </c>
      <c r="L321" s="76">
        <v>0</v>
      </c>
      <c r="N321" s="86">
        <v>35000</v>
      </c>
      <c r="O321" s="74">
        <v>440</v>
      </c>
      <c r="P321" s="75">
        <v>7273</v>
      </c>
      <c r="Q321" s="75">
        <v>7739</v>
      </c>
      <c r="R321" s="75">
        <v>8227</v>
      </c>
      <c r="S321" s="75">
        <v>8718</v>
      </c>
      <c r="T321" s="75">
        <v>9204</v>
      </c>
      <c r="U321" s="75">
        <v>0</v>
      </c>
      <c r="V321" s="75">
        <v>0</v>
      </c>
      <c r="W321" s="75">
        <v>0</v>
      </c>
      <c r="X321" s="76">
        <v>0</v>
      </c>
    </row>
    <row r="322" spans="2:24" ht="15.5" x14ac:dyDescent="0.35">
      <c r="B322" s="86">
        <v>35000</v>
      </c>
      <c r="C322" s="74">
        <v>480</v>
      </c>
      <c r="D322" s="75">
        <v>6004</v>
      </c>
      <c r="E322" s="75">
        <v>6525</v>
      </c>
      <c r="F322" s="75">
        <v>7067</v>
      </c>
      <c r="G322" s="75">
        <v>7640</v>
      </c>
      <c r="H322" s="75">
        <v>8256</v>
      </c>
      <c r="I322" s="75">
        <v>8886</v>
      </c>
      <c r="J322" s="75">
        <v>0</v>
      </c>
      <c r="K322" s="75">
        <v>0</v>
      </c>
      <c r="L322" s="76">
        <v>0</v>
      </c>
      <c r="N322" s="86">
        <v>35000</v>
      </c>
      <c r="O322" s="74">
        <v>480</v>
      </c>
      <c r="P322" s="75">
        <v>6565</v>
      </c>
      <c r="Q322" s="75">
        <v>7116</v>
      </c>
      <c r="R322" s="75">
        <v>7696</v>
      </c>
      <c r="S322" s="75">
        <v>8326</v>
      </c>
      <c r="T322" s="75">
        <v>8965</v>
      </c>
      <c r="U322" s="75">
        <v>0</v>
      </c>
      <c r="V322" s="75">
        <v>0</v>
      </c>
      <c r="W322" s="75">
        <v>0</v>
      </c>
      <c r="X322" s="76">
        <v>0</v>
      </c>
    </row>
    <row r="323" spans="2:24" ht="15.5" x14ac:dyDescent="0.35">
      <c r="B323" s="86">
        <v>35000</v>
      </c>
      <c r="C323" s="74">
        <v>520</v>
      </c>
      <c r="D323" s="75">
        <v>6377</v>
      </c>
      <c r="E323" s="75">
        <v>7043</v>
      </c>
      <c r="F323" s="75">
        <v>7759</v>
      </c>
      <c r="G323" s="75">
        <v>8561</v>
      </c>
      <c r="H323" s="75">
        <v>9406</v>
      </c>
      <c r="I323" s="75">
        <v>0</v>
      </c>
      <c r="J323" s="75">
        <v>0</v>
      </c>
      <c r="K323" s="75">
        <v>0</v>
      </c>
      <c r="L323" s="76">
        <v>0</v>
      </c>
      <c r="N323" s="86">
        <v>35000</v>
      </c>
      <c r="O323" s="74">
        <v>520</v>
      </c>
      <c r="P323" s="75">
        <v>6816</v>
      </c>
      <c r="Q323" s="75">
        <v>7526</v>
      </c>
      <c r="R323" s="75">
        <v>8306</v>
      </c>
      <c r="S323" s="75">
        <v>9152</v>
      </c>
      <c r="T323" s="75">
        <v>10024</v>
      </c>
      <c r="U323" s="75">
        <v>0</v>
      </c>
      <c r="V323" s="75">
        <v>0</v>
      </c>
      <c r="W323" s="75">
        <v>0</v>
      </c>
      <c r="X323" s="76">
        <v>0</v>
      </c>
    </row>
    <row r="324" spans="2:24" ht="15.5" x14ac:dyDescent="0.35">
      <c r="B324" s="86">
        <v>35000</v>
      </c>
      <c r="C324" s="74">
        <v>560</v>
      </c>
      <c r="D324" s="75">
        <v>8736</v>
      </c>
      <c r="E324" s="75">
        <v>9902</v>
      </c>
      <c r="F324" s="75">
        <v>11250</v>
      </c>
      <c r="G324" s="75">
        <v>0</v>
      </c>
      <c r="H324" s="75">
        <v>0</v>
      </c>
      <c r="I324" s="75">
        <v>0</v>
      </c>
      <c r="J324" s="75">
        <v>0</v>
      </c>
      <c r="K324" s="75">
        <v>0</v>
      </c>
      <c r="L324" s="76">
        <v>0</v>
      </c>
      <c r="N324" s="86">
        <v>35000</v>
      </c>
      <c r="O324" s="74">
        <v>560</v>
      </c>
      <c r="P324" s="75">
        <v>9332</v>
      </c>
      <c r="Q324" s="75">
        <v>10588</v>
      </c>
      <c r="R324" s="75">
        <v>0</v>
      </c>
      <c r="S324" s="75">
        <v>0</v>
      </c>
      <c r="T324" s="75">
        <v>0</v>
      </c>
      <c r="U324" s="75">
        <v>0</v>
      </c>
      <c r="V324" s="75">
        <v>0</v>
      </c>
      <c r="W324" s="75">
        <v>0</v>
      </c>
      <c r="X324" s="76">
        <v>0</v>
      </c>
    </row>
    <row r="325" spans="2:24" ht="16" thickBot="1" x14ac:dyDescent="0.4">
      <c r="B325" s="87">
        <v>35000</v>
      </c>
      <c r="C325" s="79">
        <v>600</v>
      </c>
      <c r="D325" s="80">
        <v>0</v>
      </c>
      <c r="E325" s="80">
        <v>0</v>
      </c>
      <c r="F325" s="80">
        <v>0</v>
      </c>
      <c r="G325" s="80">
        <v>0</v>
      </c>
      <c r="H325" s="80">
        <v>0</v>
      </c>
      <c r="I325" s="80">
        <v>0</v>
      </c>
      <c r="J325" s="80">
        <v>0</v>
      </c>
      <c r="K325" s="80">
        <v>0</v>
      </c>
      <c r="L325" s="81">
        <v>0</v>
      </c>
      <c r="N325" s="87">
        <v>35000</v>
      </c>
      <c r="O325" s="79">
        <v>600</v>
      </c>
      <c r="P325" s="80">
        <v>0</v>
      </c>
      <c r="Q325" s="80">
        <v>0</v>
      </c>
      <c r="R325" s="80">
        <v>0</v>
      </c>
      <c r="S325" s="80">
        <v>0</v>
      </c>
      <c r="T325" s="80">
        <v>0</v>
      </c>
      <c r="U325" s="80">
        <v>0</v>
      </c>
      <c r="V325" s="80">
        <v>0</v>
      </c>
      <c r="W325" s="80">
        <v>0</v>
      </c>
      <c r="X325" s="81">
        <v>0</v>
      </c>
    </row>
    <row r="326" spans="2:24" ht="15.5" x14ac:dyDescent="0.35">
      <c r="B326" s="85">
        <v>40000</v>
      </c>
      <c r="C326" s="71">
        <v>360</v>
      </c>
      <c r="D326" s="72">
        <v>16124</v>
      </c>
      <c r="E326" s="72">
        <v>16329</v>
      </c>
      <c r="F326" s="72">
        <v>16533</v>
      </c>
      <c r="G326" s="72">
        <v>0</v>
      </c>
      <c r="H326" s="72">
        <v>0</v>
      </c>
      <c r="I326" s="72">
        <v>0</v>
      </c>
      <c r="J326" s="72">
        <v>0</v>
      </c>
      <c r="K326" s="72">
        <v>0</v>
      </c>
      <c r="L326" s="73">
        <v>0</v>
      </c>
      <c r="N326" s="85">
        <v>40000</v>
      </c>
      <c r="O326" s="71">
        <v>360</v>
      </c>
      <c r="P326" s="72">
        <v>18861</v>
      </c>
      <c r="Q326" s="72">
        <v>0</v>
      </c>
      <c r="R326" s="72">
        <v>0</v>
      </c>
      <c r="S326" s="72">
        <v>0</v>
      </c>
      <c r="T326" s="72">
        <v>0</v>
      </c>
      <c r="U326" s="72">
        <v>0</v>
      </c>
      <c r="V326" s="72">
        <v>0</v>
      </c>
      <c r="W326" s="72">
        <v>0</v>
      </c>
      <c r="X326" s="73">
        <v>0</v>
      </c>
    </row>
    <row r="327" spans="2:24" ht="15.5" x14ac:dyDescent="0.35">
      <c r="B327" s="86">
        <v>40000</v>
      </c>
      <c r="C327" s="74">
        <v>400</v>
      </c>
      <c r="D327" s="75">
        <v>11991</v>
      </c>
      <c r="E327" s="75">
        <v>12271</v>
      </c>
      <c r="F327" s="75">
        <v>12551</v>
      </c>
      <c r="G327" s="75">
        <v>0</v>
      </c>
      <c r="H327" s="75">
        <v>0</v>
      </c>
      <c r="I327" s="75">
        <v>0</v>
      </c>
      <c r="J327" s="75">
        <v>0</v>
      </c>
      <c r="K327" s="75">
        <v>0</v>
      </c>
      <c r="L327" s="76">
        <v>0</v>
      </c>
      <c r="N327" s="86">
        <v>40000</v>
      </c>
      <c r="O327" s="74">
        <v>400</v>
      </c>
      <c r="P327" s="75">
        <v>14640</v>
      </c>
      <c r="Q327" s="75">
        <v>0</v>
      </c>
      <c r="R327" s="75">
        <v>0</v>
      </c>
      <c r="S327" s="75">
        <v>0</v>
      </c>
      <c r="T327" s="75">
        <v>0</v>
      </c>
      <c r="U327" s="75">
        <v>0</v>
      </c>
      <c r="V327" s="75">
        <v>0</v>
      </c>
      <c r="W327" s="75">
        <v>0</v>
      </c>
      <c r="X327" s="76">
        <v>0</v>
      </c>
    </row>
    <row r="328" spans="2:24" ht="15.5" x14ac:dyDescent="0.35">
      <c r="B328" s="86">
        <v>40000</v>
      </c>
      <c r="C328" s="74">
        <v>440</v>
      </c>
      <c r="D328" s="75">
        <v>8903</v>
      </c>
      <c r="E328" s="75">
        <v>9292</v>
      </c>
      <c r="F328" s="75">
        <v>9681</v>
      </c>
      <c r="G328" s="75">
        <v>0</v>
      </c>
      <c r="H328" s="75">
        <v>0</v>
      </c>
      <c r="I328" s="75">
        <v>0</v>
      </c>
      <c r="J328" s="75">
        <v>0</v>
      </c>
      <c r="K328" s="75">
        <v>0</v>
      </c>
      <c r="L328" s="76">
        <v>0</v>
      </c>
      <c r="N328" s="86">
        <v>40000</v>
      </c>
      <c r="O328" s="74">
        <v>440</v>
      </c>
      <c r="P328" s="75">
        <v>10882</v>
      </c>
      <c r="Q328" s="75">
        <v>0</v>
      </c>
      <c r="R328" s="75">
        <v>0</v>
      </c>
      <c r="S328" s="75">
        <v>0</v>
      </c>
      <c r="T328" s="75">
        <v>0</v>
      </c>
      <c r="U328" s="75">
        <v>0</v>
      </c>
      <c r="V328" s="75">
        <v>0</v>
      </c>
      <c r="W328" s="75">
        <v>0</v>
      </c>
      <c r="X328" s="76">
        <v>0</v>
      </c>
    </row>
    <row r="329" spans="2:24" ht="15.5" x14ac:dyDescent="0.35">
      <c r="B329" s="86">
        <v>40000</v>
      </c>
      <c r="C329" s="74">
        <v>480</v>
      </c>
      <c r="D329" s="75">
        <v>7103</v>
      </c>
      <c r="E329" s="75">
        <v>7641</v>
      </c>
      <c r="F329" s="75">
        <v>8171</v>
      </c>
      <c r="G329" s="75">
        <v>0</v>
      </c>
      <c r="H329" s="75">
        <v>0</v>
      </c>
      <c r="I329" s="75">
        <v>0</v>
      </c>
      <c r="J329" s="75">
        <v>0</v>
      </c>
      <c r="K329" s="75">
        <v>0</v>
      </c>
      <c r="L329" s="76">
        <v>0</v>
      </c>
      <c r="N329" s="86">
        <v>40000</v>
      </c>
      <c r="O329" s="74">
        <v>480</v>
      </c>
      <c r="P329" s="75">
        <v>8532</v>
      </c>
      <c r="Q329" s="75">
        <v>0</v>
      </c>
      <c r="R329" s="75">
        <v>0</v>
      </c>
      <c r="S329" s="75">
        <v>0</v>
      </c>
      <c r="T329" s="75">
        <v>0</v>
      </c>
      <c r="U329" s="75">
        <v>0</v>
      </c>
      <c r="V329" s="75">
        <v>0</v>
      </c>
      <c r="W329" s="75">
        <v>0</v>
      </c>
      <c r="X329" s="76">
        <v>0</v>
      </c>
    </row>
    <row r="330" spans="2:24" ht="15.5" x14ac:dyDescent="0.35">
      <c r="B330" s="86">
        <v>40000</v>
      </c>
      <c r="C330" s="74">
        <v>520</v>
      </c>
      <c r="D330" s="75">
        <v>6786</v>
      </c>
      <c r="E330" s="75">
        <v>7506</v>
      </c>
      <c r="F330" s="75">
        <v>8249</v>
      </c>
      <c r="G330" s="75">
        <v>0</v>
      </c>
      <c r="H330" s="75">
        <v>0</v>
      </c>
      <c r="I330" s="75">
        <v>0</v>
      </c>
      <c r="J330" s="75">
        <v>0</v>
      </c>
      <c r="K330" s="75">
        <v>0</v>
      </c>
      <c r="L330" s="76">
        <v>0</v>
      </c>
      <c r="N330" s="86">
        <v>40000</v>
      </c>
      <c r="O330" s="74">
        <v>520</v>
      </c>
      <c r="P330" s="75">
        <v>7746</v>
      </c>
      <c r="Q330" s="75">
        <v>0</v>
      </c>
      <c r="R330" s="75">
        <v>0</v>
      </c>
      <c r="S330" s="75">
        <v>0</v>
      </c>
      <c r="T330" s="75">
        <v>0</v>
      </c>
      <c r="U330" s="75">
        <v>0</v>
      </c>
      <c r="V330" s="75">
        <v>0</v>
      </c>
      <c r="W330" s="75">
        <v>0</v>
      </c>
      <c r="X330" s="76">
        <v>0</v>
      </c>
    </row>
    <row r="331" spans="2:24" ht="15.5" x14ac:dyDescent="0.35">
      <c r="B331" s="86">
        <v>40000</v>
      </c>
      <c r="C331" s="74">
        <v>560</v>
      </c>
      <c r="D331" s="75">
        <v>0</v>
      </c>
      <c r="E331" s="75">
        <v>0</v>
      </c>
      <c r="F331" s="75">
        <v>0</v>
      </c>
      <c r="G331" s="75">
        <v>0</v>
      </c>
      <c r="H331" s="75">
        <v>0</v>
      </c>
      <c r="I331" s="75">
        <v>0</v>
      </c>
      <c r="J331" s="75">
        <v>0</v>
      </c>
      <c r="K331" s="75">
        <v>0</v>
      </c>
      <c r="L331" s="76">
        <v>0</v>
      </c>
      <c r="N331" s="86">
        <v>40000</v>
      </c>
      <c r="O331" s="74">
        <v>560</v>
      </c>
      <c r="P331" s="75">
        <v>0</v>
      </c>
      <c r="Q331" s="75">
        <v>0</v>
      </c>
      <c r="R331" s="75">
        <v>0</v>
      </c>
      <c r="S331" s="75">
        <v>0</v>
      </c>
      <c r="T331" s="75">
        <v>0</v>
      </c>
      <c r="U331" s="75">
        <v>0</v>
      </c>
      <c r="V331" s="75">
        <v>0</v>
      </c>
      <c r="W331" s="75">
        <v>0</v>
      </c>
      <c r="X331" s="76">
        <v>0</v>
      </c>
    </row>
    <row r="332" spans="2:24" ht="16" thickBot="1" x14ac:dyDescent="0.4">
      <c r="B332" s="87">
        <v>40000</v>
      </c>
      <c r="C332" s="79">
        <v>600</v>
      </c>
      <c r="D332" s="80">
        <v>0</v>
      </c>
      <c r="E332" s="80">
        <v>0</v>
      </c>
      <c r="F332" s="80">
        <v>0</v>
      </c>
      <c r="G332" s="80">
        <v>0</v>
      </c>
      <c r="H332" s="80">
        <v>0</v>
      </c>
      <c r="I332" s="80">
        <v>0</v>
      </c>
      <c r="J332" s="80">
        <v>0</v>
      </c>
      <c r="K332" s="80">
        <v>0</v>
      </c>
      <c r="L332" s="81">
        <v>0</v>
      </c>
      <c r="N332" s="87">
        <v>40000</v>
      </c>
      <c r="O332" s="79">
        <v>600</v>
      </c>
      <c r="P332" s="80">
        <v>0</v>
      </c>
      <c r="Q332" s="80">
        <v>0</v>
      </c>
      <c r="R332" s="80">
        <v>0</v>
      </c>
      <c r="S332" s="80">
        <v>0</v>
      </c>
      <c r="T332" s="80">
        <v>0</v>
      </c>
      <c r="U332" s="80">
        <v>0</v>
      </c>
      <c r="V332" s="80">
        <v>0</v>
      </c>
      <c r="W332" s="80">
        <v>0</v>
      </c>
      <c r="X332" s="81">
        <v>0</v>
      </c>
    </row>
    <row r="333" spans="2:24" ht="15.5" x14ac:dyDescent="0.35">
      <c r="B333" s="88">
        <v>45000</v>
      </c>
      <c r="C333" s="82">
        <v>360</v>
      </c>
      <c r="D333" s="83">
        <v>0</v>
      </c>
      <c r="E333" s="83">
        <v>0</v>
      </c>
      <c r="F333" s="83">
        <v>0</v>
      </c>
      <c r="G333" s="83">
        <v>0</v>
      </c>
      <c r="H333" s="83">
        <v>0</v>
      </c>
      <c r="I333" s="83">
        <v>0</v>
      </c>
      <c r="J333" s="83">
        <v>0</v>
      </c>
      <c r="K333" s="83">
        <v>0</v>
      </c>
      <c r="L333" s="84">
        <v>0</v>
      </c>
      <c r="N333" s="88">
        <v>45000</v>
      </c>
      <c r="O333" s="82">
        <v>360</v>
      </c>
      <c r="P333" s="83">
        <v>0</v>
      </c>
      <c r="Q333" s="83">
        <v>0</v>
      </c>
      <c r="R333" s="83">
        <v>0</v>
      </c>
      <c r="S333" s="83">
        <v>0</v>
      </c>
      <c r="T333" s="83">
        <v>0</v>
      </c>
      <c r="U333" s="83">
        <v>0</v>
      </c>
      <c r="V333" s="83">
        <v>0</v>
      </c>
      <c r="W333" s="83">
        <v>0</v>
      </c>
      <c r="X333" s="84">
        <v>0</v>
      </c>
    </row>
    <row r="334" spans="2:24" ht="15.5" x14ac:dyDescent="0.35">
      <c r="B334" s="86">
        <v>45000</v>
      </c>
      <c r="C334" s="74">
        <v>400</v>
      </c>
      <c r="D334" s="75">
        <v>0</v>
      </c>
      <c r="E334" s="75">
        <v>0</v>
      </c>
      <c r="F334" s="75">
        <v>0</v>
      </c>
      <c r="G334" s="75">
        <v>0</v>
      </c>
      <c r="H334" s="75">
        <v>0</v>
      </c>
      <c r="I334" s="75">
        <v>0</v>
      </c>
      <c r="J334" s="75">
        <v>0</v>
      </c>
      <c r="K334" s="75">
        <v>0</v>
      </c>
      <c r="L334" s="76">
        <v>0</v>
      </c>
      <c r="N334" s="86">
        <v>45000</v>
      </c>
      <c r="O334" s="74">
        <v>400</v>
      </c>
      <c r="P334" s="75">
        <v>0</v>
      </c>
      <c r="Q334" s="75">
        <v>0</v>
      </c>
      <c r="R334" s="75">
        <v>0</v>
      </c>
      <c r="S334" s="75">
        <v>0</v>
      </c>
      <c r="T334" s="75">
        <v>0</v>
      </c>
      <c r="U334" s="75">
        <v>0</v>
      </c>
      <c r="V334" s="75">
        <v>0</v>
      </c>
      <c r="W334" s="75">
        <v>0</v>
      </c>
      <c r="X334" s="76">
        <v>0</v>
      </c>
    </row>
    <row r="335" spans="2:24" ht="15.5" x14ac:dyDescent="0.35">
      <c r="B335" s="86">
        <v>45000</v>
      </c>
      <c r="C335" s="74">
        <v>440</v>
      </c>
      <c r="D335" s="75">
        <v>0</v>
      </c>
      <c r="E335" s="75">
        <v>0</v>
      </c>
      <c r="F335" s="75">
        <v>0</v>
      </c>
      <c r="G335" s="75">
        <v>0</v>
      </c>
      <c r="H335" s="75">
        <v>0</v>
      </c>
      <c r="I335" s="75">
        <v>0</v>
      </c>
      <c r="J335" s="75">
        <v>0</v>
      </c>
      <c r="K335" s="75">
        <v>0</v>
      </c>
      <c r="L335" s="76">
        <v>0</v>
      </c>
      <c r="N335" s="86">
        <v>45000</v>
      </c>
      <c r="O335" s="74">
        <v>440</v>
      </c>
      <c r="P335" s="75">
        <v>0</v>
      </c>
      <c r="Q335" s="75">
        <v>0</v>
      </c>
      <c r="R335" s="75">
        <v>0</v>
      </c>
      <c r="S335" s="75">
        <v>0</v>
      </c>
      <c r="T335" s="75">
        <v>0</v>
      </c>
      <c r="U335" s="75">
        <v>0</v>
      </c>
      <c r="V335" s="75">
        <v>0</v>
      </c>
      <c r="W335" s="75">
        <v>0</v>
      </c>
      <c r="X335" s="76">
        <v>0</v>
      </c>
    </row>
    <row r="336" spans="2:24" ht="15.5" x14ac:dyDescent="0.35">
      <c r="B336" s="86">
        <v>45000</v>
      </c>
      <c r="C336" s="74">
        <v>480</v>
      </c>
      <c r="D336" s="75">
        <v>0</v>
      </c>
      <c r="E336" s="75">
        <v>0</v>
      </c>
      <c r="F336" s="75">
        <v>0</v>
      </c>
      <c r="G336" s="75">
        <v>0</v>
      </c>
      <c r="H336" s="75">
        <v>0</v>
      </c>
      <c r="I336" s="75">
        <v>0</v>
      </c>
      <c r="J336" s="75">
        <v>0</v>
      </c>
      <c r="K336" s="75">
        <v>0</v>
      </c>
      <c r="L336" s="76">
        <v>0</v>
      </c>
      <c r="N336" s="86">
        <v>45000</v>
      </c>
      <c r="O336" s="74">
        <v>480</v>
      </c>
      <c r="P336" s="75">
        <v>0</v>
      </c>
      <c r="Q336" s="75">
        <v>0</v>
      </c>
      <c r="R336" s="75">
        <v>0</v>
      </c>
      <c r="S336" s="75">
        <v>0</v>
      </c>
      <c r="T336" s="75">
        <v>0</v>
      </c>
      <c r="U336" s="75">
        <v>0</v>
      </c>
      <c r="V336" s="75">
        <v>0</v>
      </c>
      <c r="W336" s="75">
        <v>0</v>
      </c>
      <c r="X336" s="76">
        <v>0</v>
      </c>
    </row>
    <row r="337" spans="2:24" ht="15.5" x14ac:dyDescent="0.35">
      <c r="B337" s="86">
        <v>45000</v>
      </c>
      <c r="C337" s="74">
        <v>520</v>
      </c>
      <c r="D337" s="75">
        <v>0</v>
      </c>
      <c r="E337" s="75">
        <v>0</v>
      </c>
      <c r="F337" s="75">
        <v>0</v>
      </c>
      <c r="G337" s="75">
        <v>0</v>
      </c>
      <c r="H337" s="75">
        <v>0</v>
      </c>
      <c r="I337" s="75">
        <v>0</v>
      </c>
      <c r="J337" s="75">
        <v>0</v>
      </c>
      <c r="K337" s="75">
        <v>0</v>
      </c>
      <c r="L337" s="76">
        <v>0</v>
      </c>
      <c r="N337" s="86">
        <v>45000</v>
      </c>
      <c r="O337" s="74">
        <v>520</v>
      </c>
      <c r="P337" s="75">
        <v>0</v>
      </c>
      <c r="Q337" s="75">
        <v>0</v>
      </c>
      <c r="R337" s="75">
        <v>0</v>
      </c>
      <c r="S337" s="75">
        <v>0</v>
      </c>
      <c r="T337" s="75">
        <v>0</v>
      </c>
      <c r="U337" s="75">
        <v>0</v>
      </c>
      <c r="V337" s="75">
        <v>0</v>
      </c>
      <c r="W337" s="75">
        <v>0</v>
      </c>
      <c r="X337" s="76">
        <v>0</v>
      </c>
    </row>
    <row r="338" spans="2:24" ht="15.5" x14ac:dyDescent="0.35">
      <c r="B338" s="86">
        <v>45000</v>
      </c>
      <c r="C338" s="74">
        <v>560</v>
      </c>
      <c r="D338" s="75">
        <v>0</v>
      </c>
      <c r="E338" s="75">
        <v>0</v>
      </c>
      <c r="F338" s="75">
        <v>0</v>
      </c>
      <c r="G338" s="75">
        <v>0</v>
      </c>
      <c r="H338" s="75">
        <v>0</v>
      </c>
      <c r="I338" s="75">
        <v>0</v>
      </c>
      <c r="J338" s="75">
        <v>0</v>
      </c>
      <c r="K338" s="75">
        <v>0</v>
      </c>
      <c r="L338" s="76">
        <v>0</v>
      </c>
      <c r="N338" s="86">
        <v>45000</v>
      </c>
      <c r="O338" s="74">
        <v>560</v>
      </c>
      <c r="P338" s="75">
        <v>0</v>
      </c>
      <c r="Q338" s="75">
        <v>0</v>
      </c>
      <c r="R338" s="75">
        <v>0</v>
      </c>
      <c r="S338" s="75">
        <v>0</v>
      </c>
      <c r="T338" s="75">
        <v>0</v>
      </c>
      <c r="U338" s="75">
        <v>0</v>
      </c>
      <c r="V338" s="75">
        <v>0</v>
      </c>
      <c r="W338" s="75">
        <v>0</v>
      </c>
      <c r="X338" s="76">
        <v>0</v>
      </c>
    </row>
    <row r="339" spans="2:24" ht="16" thickBot="1" x14ac:dyDescent="0.4">
      <c r="B339" s="87">
        <v>45000</v>
      </c>
      <c r="C339" s="79">
        <v>600</v>
      </c>
      <c r="D339" s="80">
        <v>0</v>
      </c>
      <c r="E339" s="80">
        <v>0</v>
      </c>
      <c r="F339" s="80">
        <v>0</v>
      </c>
      <c r="G339" s="80">
        <v>0</v>
      </c>
      <c r="H339" s="80">
        <v>0</v>
      </c>
      <c r="I339" s="80">
        <v>0</v>
      </c>
      <c r="J339" s="80">
        <v>0</v>
      </c>
      <c r="K339" s="80">
        <v>0</v>
      </c>
      <c r="L339" s="81">
        <v>0</v>
      </c>
      <c r="N339" s="87">
        <v>45000</v>
      </c>
      <c r="O339" s="79">
        <v>600</v>
      </c>
      <c r="P339" s="80">
        <v>0</v>
      </c>
      <c r="Q339" s="80">
        <v>0</v>
      </c>
      <c r="R339" s="80">
        <v>0</v>
      </c>
      <c r="S339" s="80">
        <v>0</v>
      </c>
      <c r="T339" s="80">
        <v>0</v>
      </c>
      <c r="U339" s="80">
        <v>0</v>
      </c>
      <c r="V339" s="80">
        <v>0</v>
      </c>
      <c r="W339" s="80">
        <v>0</v>
      </c>
      <c r="X339" s="81">
        <v>0</v>
      </c>
    </row>
    <row r="341" spans="2:24" ht="15" thickBot="1" x14ac:dyDescent="0.4">
      <c r="C341" s="57"/>
      <c r="D341" s="57"/>
      <c r="E341" s="57"/>
      <c r="F341" s="57"/>
      <c r="G341" s="57"/>
      <c r="H341" s="57"/>
      <c r="I341" s="57"/>
      <c r="J341" s="57"/>
      <c r="K341" s="57"/>
      <c r="L341" s="57"/>
    </row>
    <row r="342" spans="2:24" ht="15.5" x14ac:dyDescent="0.35">
      <c r="B342" s="161" t="s">
        <v>34</v>
      </c>
      <c r="C342" s="162"/>
      <c r="D342" s="162"/>
      <c r="E342" s="162"/>
      <c r="F342" s="162"/>
      <c r="G342" s="162"/>
      <c r="H342" s="162"/>
      <c r="I342" s="162"/>
      <c r="J342" s="162"/>
      <c r="K342" s="162"/>
      <c r="L342" s="163"/>
      <c r="N342" s="161" t="s">
        <v>35</v>
      </c>
      <c r="O342" s="162"/>
      <c r="P342" s="162"/>
      <c r="Q342" s="162"/>
      <c r="R342" s="162"/>
      <c r="S342" s="162"/>
      <c r="T342" s="162"/>
      <c r="U342" s="162"/>
      <c r="V342" s="162"/>
      <c r="W342" s="162"/>
      <c r="X342" s="163"/>
    </row>
    <row r="343" spans="2:24" ht="15.5" x14ac:dyDescent="0.35">
      <c r="B343" s="156" t="s">
        <v>144</v>
      </c>
      <c r="C343" s="151" t="s">
        <v>23</v>
      </c>
      <c r="D343" s="153" t="s">
        <v>24</v>
      </c>
      <c r="E343" s="154"/>
      <c r="F343" s="154"/>
      <c r="G343" s="154"/>
      <c r="H343" s="154"/>
      <c r="I343" s="154"/>
      <c r="J343" s="154"/>
      <c r="K343" s="154"/>
      <c r="L343" s="155"/>
      <c r="N343" s="156" t="s">
        <v>144</v>
      </c>
      <c r="O343" s="151" t="s">
        <v>23</v>
      </c>
      <c r="P343" s="153" t="s">
        <v>24</v>
      </c>
      <c r="Q343" s="154"/>
      <c r="R343" s="154"/>
      <c r="S343" s="154"/>
      <c r="T343" s="154"/>
      <c r="U343" s="154"/>
      <c r="V343" s="154"/>
      <c r="W343" s="154"/>
      <c r="X343" s="155"/>
    </row>
    <row r="344" spans="2:24" ht="16" thickBot="1" x14ac:dyDescent="0.4">
      <c r="B344" s="157"/>
      <c r="C344" s="152"/>
      <c r="D344" s="58">
        <v>0</v>
      </c>
      <c r="E344" s="59">
        <v>20</v>
      </c>
      <c r="F344" s="59">
        <v>40</v>
      </c>
      <c r="G344" s="59">
        <v>60</v>
      </c>
      <c r="H344" s="59">
        <v>80</v>
      </c>
      <c r="I344" s="59">
        <v>100</v>
      </c>
      <c r="J344" s="59">
        <v>120</v>
      </c>
      <c r="K344" s="59">
        <v>140</v>
      </c>
      <c r="L344" s="60">
        <v>160</v>
      </c>
      <c r="N344" s="157"/>
      <c r="O344" s="152"/>
      <c r="P344" s="58">
        <v>0</v>
      </c>
      <c r="Q344" s="59">
        <v>20</v>
      </c>
      <c r="R344" s="59">
        <v>40</v>
      </c>
      <c r="S344" s="59">
        <v>60</v>
      </c>
      <c r="T344" s="59">
        <v>80</v>
      </c>
      <c r="U344" s="59">
        <v>100</v>
      </c>
      <c r="V344" s="59">
        <v>120</v>
      </c>
      <c r="W344" s="59">
        <v>140</v>
      </c>
      <c r="X344" s="60">
        <v>160</v>
      </c>
    </row>
    <row r="345" spans="2:24" ht="15.5" x14ac:dyDescent="0.35">
      <c r="B345" s="85">
        <v>0</v>
      </c>
      <c r="C345" s="61">
        <v>360</v>
      </c>
      <c r="D345" s="62">
        <v>8840</v>
      </c>
      <c r="E345" s="62">
        <v>9454</v>
      </c>
      <c r="F345" s="62">
        <v>10083</v>
      </c>
      <c r="G345" s="62">
        <v>10712</v>
      </c>
      <c r="H345" s="62">
        <v>11342</v>
      </c>
      <c r="I345" s="62">
        <v>11973</v>
      </c>
      <c r="J345" s="62">
        <v>12652</v>
      </c>
      <c r="K345" s="62">
        <v>13330</v>
      </c>
      <c r="L345" s="63">
        <v>14009</v>
      </c>
      <c r="N345" s="85">
        <v>0</v>
      </c>
      <c r="O345" s="61">
        <v>360</v>
      </c>
      <c r="P345" s="62">
        <v>9074</v>
      </c>
      <c r="Q345" s="62">
        <v>9699</v>
      </c>
      <c r="R345" s="62">
        <v>10324</v>
      </c>
      <c r="S345" s="62">
        <v>10949</v>
      </c>
      <c r="T345" s="62">
        <v>11574</v>
      </c>
      <c r="U345" s="62">
        <v>12220</v>
      </c>
      <c r="V345" s="62">
        <v>12894</v>
      </c>
      <c r="W345" s="62">
        <v>13569</v>
      </c>
      <c r="X345" s="63">
        <v>14243</v>
      </c>
    </row>
    <row r="346" spans="2:24" ht="15.5" x14ac:dyDescent="0.35">
      <c r="B346" s="86">
        <v>0</v>
      </c>
      <c r="C346" s="64">
        <v>400</v>
      </c>
      <c r="D346" s="65">
        <v>9828</v>
      </c>
      <c r="E346" s="65">
        <v>10637</v>
      </c>
      <c r="F346" s="65">
        <v>11446</v>
      </c>
      <c r="G346" s="65">
        <v>12254</v>
      </c>
      <c r="H346" s="65">
        <v>13110</v>
      </c>
      <c r="I346" s="65">
        <v>13977</v>
      </c>
      <c r="J346" s="65">
        <v>14845</v>
      </c>
      <c r="K346" s="65">
        <v>15724</v>
      </c>
      <c r="L346" s="66">
        <v>16650</v>
      </c>
      <c r="N346" s="86">
        <v>0</v>
      </c>
      <c r="O346" s="64">
        <v>400</v>
      </c>
      <c r="P346" s="65">
        <v>10025</v>
      </c>
      <c r="Q346" s="65">
        <v>10829</v>
      </c>
      <c r="R346" s="65">
        <v>11633</v>
      </c>
      <c r="S346" s="65">
        <v>12439</v>
      </c>
      <c r="T346" s="65">
        <v>13302</v>
      </c>
      <c r="U346" s="65">
        <v>14164</v>
      </c>
      <c r="V346" s="65">
        <v>15027</v>
      </c>
      <c r="W346" s="65">
        <v>15914</v>
      </c>
      <c r="X346" s="66">
        <v>16835</v>
      </c>
    </row>
    <row r="347" spans="2:24" ht="15.5" x14ac:dyDescent="0.35">
      <c r="B347" s="86">
        <v>0</v>
      </c>
      <c r="C347" s="64">
        <v>440</v>
      </c>
      <c r="D347" s="65">
        <v>11195</v>
      </c>
      <c r="E347" s="65">
        <v>12216</v>
      </c>
      <c r="F347" s="65">
        <v>13256</v>
      </c>
      <c r="G347" s="65">
        <v>14352</v>
      </c>
      <c r="H347" s="65">
        <v>15448</v>
      </c>
      <c r="I347" s="65">
        <v>16574</v>
      </c>
      <c r="J347" s="65">
        <v>17746</v>
      </c>
      <c r="K347" s="65">
        <v>18917</v>
      </c>
      <c r="L347" s="66">
        <v>20142</v>
      </c>
      <c r="N347" s="86">
        <v>0</v>
      </c>
      <c r="O347" s="64">
        <v>440</v>
      </c>
      <c r="P347" s="65">
        <v>11338</v>
      </c>
      <c r="Q347" s="65">
        <v>12353</v>
      </c>
      <c r="R347" s="65">
        <v>13399</v>
      </c>
      <c r="S347" s="65">
        <v>14490</v>
      </c>
      <c r="T347" s="65">
        <v>15582</v>
      </c>
      <c r="U347" s="65">
        <v>16713</v>
      </c>
      <c r="V347" s="65">
        <v>17879</v>
      </c>
      <c r="W347" s="65">
        <v>19046</v>
      </c>
      <c r="X347" s="66">
        <v>20278</v>
      </c>
    </row>
    <row r="348" spans="2:24" ht="15.5" x14ac:dyDescent="0.35">
      <c r="B348" s="86">
        <v>0</v>
      </c>
      <c r="C348" s="64">
        <v>480</v>
      </c>
      <c r="D348" s="65">
        <v>12745</v>
      </c>
      <c r="E348" s="65">
        <v>14058</v>
      </c>
      <c r="F348" s="65">
        <v>15431</v>
      </c>
      <c r="G348" s="65">
        <v>16814</v>
      </c>
      <c r="H348" s="65">
        <v>18283</v>
      </c>
      <c r="I348" s="65">
        <v>19753</v>
      </c>
      <c r="J348" s="65">
        <v>21327</v>
      </c>
      <c r="K348" s="65">
        <v>22924</v>
      </c>
      <c r="L348" s="66">
        <v>24572</v>
      </c>
      <c r="N348" s="86">
        <v>0</v>
      </c>
      <c r="O348" s="64">
        <v>480</v>
      </c>
      <c r="P348" s="65">
        <v>12858</v>
      </c>
      <c r="Q348" s="65">
        <v>14178</v>
      </c>
      <c r="R348" s="65">
        <v>15544</v>
      </c>
      <c r="S348" s="65">
        <v>16930</v>
      </c>
      <c r="T348" s="65">
        <v>18394</v>
      </c>
      <c r="U348" s="65">
        <v>19859</v>
      </c>
      <c r="V348" s="65">
        <v>21437</v>
      </c>
      <c r="W348" s="65">
        <v>23029</v>
      </c>
      <c r="X348" s="66">
        <v>24878</v>
      </c>
    </row>
    <row r="349" spans="2:24" ht="15.5" x14ac:dyDescent="0.35">
      <c r="B349" s="86">
        <v>0</v>
      </c>
      <c r="C349" s="64">
        <v>520</v>
      </c>
      <c r="D349" s="65">
        <v>14486</v>
      </c>
      <c r="E349" s="65">
        <v>16202</v>
      </c>
      <c r="F349" s="65">
        <v>17967</v>
      </c>
      <c r="G349" s="65">
        <v>19807</v>
      </c>
      <c r="H349" s="65">
        <v>21743</v>
      </c>
      <c r="I349" s="65">
        <v>23751</v>
      </c>
      <c r="J349" s="65">
        <v>25827</v>
      </c>
      <c r="K349" s="65">
        <v>27926</v>
      </c>
      <c r="L349" s="66">
        <v>30025</v>
      </c>
      <c r="N349" s="86">
        <v>0</v>
      </c>
      <c r="O349" s="64">
        <v>520</v>
      </c>
      <c r="P349" s="65">
        <v>14579</v>
      </c>
      <c r="Q349" s="65">
        <v>16290</v>
      </c>
      <c r="R349" s="65">
        <v>18057</v>
      </c>
      <c r="S349" s="65">
        <v>19891</v>
      </c>
      <c r="T349" s="65">
        <v>21829</v>
      </c>
      <c r="U349" s="65">
        <v>23831</v>
      </c>
      <c r="V349" s="65">
        <v>25905</v>
      </c>
      <c r="W349" s="65">
        <v>27998</v>
      </c>
      <c r="X349" s="66">
        <v>30091</v>
      </c>
    </row>
    <row r="350" spans="2:24" ht="15.5" x14ac:dyDescent="0.35">
      <c r="B350" s="86">
        <v>0</v>
      </c>
      <c r="C350" s="64">
        <v>560</v>
      </c>
      <c r="D350" s="65">
        <v>16721</v>
      </c>
      <c r="E350" s="65">
        <v>18948</v>
      </c>
      <c r="F350" s="65">
        <v>21288</v>
      </c>
      <c r="G350" s="65">
        <v>23805</v>
      </c>
      <c r="H350" s="65">
        <v>26398</v>
      </c>
      <c r="I350" s="65">
        <v>29035</v>
      </c>
      <c r="J350" s="65">
        <v>31672</v>
      </c>
      <c r="K350" s="65">
        <v>0</v>
      </c>
      <c r="L350" s="66">
        <v>0</v>
      </c>
      <c r="N350" s="86">
        <v>0</v>
      </c>
      <c r="O350" s="64">
        <v>560</v>
      </c>
      <c r="P350" s="65">
        <v>16784</v>
      </c>
      <c r="Q350" s="65">
        <v>19011</v>
      </c>
      <c r="R350" s="65">
        <v>21331</v>
      </c>
      <c r="S350" s="65">
        <v>23862</v>
      </c>
      <c r="T350" s="65">
        <v>26450</v>
      </c>
      <c r="U350" s="65">
        <v>29081</v>
      </c>
      <c r="V350" s="65">
        <v>31711</v>
      </c>
      <c r="W350" s="65">
        <v>0</v>
      </c>
      <c r="X350" s="66">
        <v>0</v>
      </c>
    </row>
    <row r="351" spans="2:24" ht="15.5" x14ac:dyDescent="0.35">
      <c r="B351" s="86">
        <v>0</v>
      </c>
      <c r="C351" s="64">
        <v>600</v>
      </c>
      <c r="D351" s="65">
        <v>19880</v>
      </c>
      <c r="E351" s="65">
        <v>23029</v>
      </c>
      <c r="F351" s="65">
        <v>26416</v>
      </c>
      <c r="G351" s="65">
        <v>29885</v>
      </c>
      <c r="H351" s="65">
        <v>33355</v>
      </c>
      <c r="I351" s="65">
        <v>0</v>
      </c>
      <c r="J351" s="65">
        <v>0</v>
      </c>
      <c r="K351" s="65">
        <v>0</v>
      </c>
      <c r="L351" s="66">
        <v>0</v>
      </c>
      <c r="N351" s="86">
        <v>0</v>
      </c>
      <c r="O351" s="64">
        <v>600</v>
      </c>
      <c r="P351" s="65">
        <v>19940</v>
      </c>
      <c r="Q351" s="65">
        <v>23089</v>
      </c>
      <c r="R351" s="65">
        <v>26489</v>
      </c>
      <c r="S351" s="65">
        <v>29930</v>
      </c>
      <c r="T351" s="65">
        <v>33392</v>
      </c>
      <c r="U351" s="65">
        <v>0</v>
      </c>
      <c r="V351" s="65">
        <v>0</v>
      </c>
      <c r="W351" s="65">
        <v>0</v>
      </c>
      <c r="X351" s="66">
        <v>0</v>
      </c>
    </row>
    <row r="352" spans="2:24" ht="15.5" x14ac:dyDescent="0.35">
      <c r="B352" s="86">
        <v>0</v>
      </c>
      <c r="C352" s="67" t="s">
        <v>140</v>
      </c>
      <c r="D352" s="65">
        <v>32920</v>
      </c>
      <c r="E352" s="65">
        <v>33245</v>
      </c>
      <c r="F352" s="65">
        <v>33656</v>
      </c>
      <c r="G352" s="65">
        <v>33747</v>
      </c>
      <c r="H352" s="65">
        <v>33776</v>
      </c>
      <c r="I352" s="65">
        <v>33581</v>
      </c>
      <c r="J352" s="65">
        <v>33189</v>
      </c>
      <c r="K352" s="65">
        <v>32792</v>
      </c>
      <c r="L352" s="66">
        <v>32424</v>
      </c>
      <c r="N352" s="86">
        <v>0</v>
      </c>
      <c r="O352" s="67" t="s">
        <v>140</v>
      </c>
      <c r="P352" s="65">
        <v>32921</v>
      </c>
      <c r="Q352" s="65">
        <v>33245</v>
      </c>
      <c r="R352" s="65">
        <v>33658</v>
      </c>
      <c r="S352" s="65">
        <v>33747</v>
      </c>
      <c r="T352" s="65">
        <v>33776</v>
      </c>
      <c r="U352" s="65">
        <v>33577</v>
      </c>
      <c r="V352" s="65">
        <v>33184</v>
      </c>
      <c r="W352" s="65">
        <v>32788</v>
      </c>
      <c r="X352" s="66">
        <v>32414</v>
      </c>
    </row>
    <row r="353" spans="2:24" ht="16" thickBot="1" x14ac:dyDescent="0.4">
      <c r="B353" s="87">
        <v>0</v>
      </c>
      <c r="C353" s="68" t="s">
        <v>141</v>
      </c>
      <c r="D353" s="69">
        <v>660.2</v>
      </c>
      <c r="E353" s="69">
        <v>647.20000000000005</v>
      </c>
      <c r="F353" s="69">
        <v>630.6</v>
      </c>
      <c r="G353" s="69">
        <v>614.5</v>
      </c>
      <c r="H353" s="69">
        <v>601.4</v>
      </c>
      <c r="I353" s="69">
        <v>585.9</v>
      </c>
      <c r="J353" s="69">
        <v>568.6</v>
      </c>
      <c r="K353" s="69">
        <v>550.9</v>
      </c>
      <c r="L353" s="70">
        <v>534.6</v>
      </c>
      <c r="N353" s="87">
        <v>0</v>
      </c>
      <c r="O353" s="68" t="s">
        <v>141</v>
      </c>
      <c r="P353" s="69">
        <v>660.1</v>
      </c>
      <c r="Q353" s="69">
        <v>647.20000000000005</v>
      </c>
      <c r="R353" s="69">
        <v>630.6</v>
      </c>
      <c r="S353" s="69">
        <v>614.5</v>
      </c>
      <c r="T353" s="69">
        <v>601.29999999999995</v>
      </c>
      <c r="U353" s="69">
        <v>585.70000000000005</v>
      </c>
      <c r="V353" s="69">
        <v>568.29999999999995</v>
      </c>
      <c r="W353" s="69">
        <v>550.70000000000005</v>
      </c>
      <c r="X353" s="70">
        <v>534.20000000000005</v>
      </c>
    </row>
    <row r="354" spans="2:24" ht="15.5" x14ac:dyDescent="0.35">
      <c r="B354" s="85">
        <v>5000</v>
      </c>
      <c r="C354" s="61">
        <v>360</v>
      </c>
      <c r="D354" s="62">
        <v>8080</v>
      </c>
      <c r="E354" s="62">
        <v>8604</v>
      </c>
      <c r="F354" s="62">
        <v>9128</v>
      </c>
      <c r="G354" s="62">
        <v>9652</v>
      </c>
      <c r="H354" s="62">
        <v>10201</v>
      </c>
      <c r="I354" s="62">
        <v>10772</v>
      </c>
      <c r="J354" s="62">
        <v>11342</v>
      </c>
      <c r="K354" s="62">
        <v>11912</v>
      </c>
      <c r="L354" s="63">
        <v>12487</v>
      </c>
      <c r="N354" s="85">
        <v>5000</v>
      </c>
      <c r="O354" s="61">
        <v>360</v>
      </c>
      <c r="P354" s="62">
        <v>8370</v>
      </c>
      <c r="Q354" s="62">
        <v>8894</v>
      </c>
      <c r="R354" s="62">
        <v>9417</v>
      </c>
      <c r="S354" s="62">
        <v>9945</v>
      </c>
      <c r="T354" s="62">
        <v>10515</v>
      </c>
      <c r="U354" s="62">
        <v>11085</v>
      </c>
      <c r="V354" s="62">
        <v>11655</v>
      </c>
      <c r="W354" s="62">
        <v>12225</v>
      </c>
      <c r="X354" s="63">
        <v>12819</v>
      </c>
    </row>
    <row r="355" spans="2:24" ht="15.5" x14ac:dyDescent="0.35">
      <c r="B355" s="86">
        <v>5000</v>
      </c>
      <c r="C355" s="64">
        <v>400</v>
      </c>
      <c r="D355" s="65">
        <v>8829</v>
      </c>
      <c r="E355" s="65">
        <v>9500</v>
      </c>
      <c r="F355" s="65">
        <v>10172</v>
      </c>
      <c r="G355" s="65">
        <v>10892</v>
      </c>
      <c r="H355" s="65">
        <v>11622</v>
      </c>
      <c r="I355" s="65">
        <v>12352</v>
      </c>
      <c r="J355" s="65">
        <v>13096</v>
      </c>
      <c r="K355" s="65">
        <v>13871</v>
      </c>
      <c r="L355" s="66">
        <v>14645</v>
      </c>
      <c r="N355" s="86">
        <v>5000</v>
      </c>
      <c r="O355" s="64">
        <v>400</v>
      </c>
      <c r="P355" s="65">
        <v>9051</v>
      </c>
      <c r="Q355" s="65">
        <v>9719</v>
      </c>
      <c r="R355" s="65">
        <v>10395</v>
      </c>
      <c r="S355" s="65">
        <v>11120</v>
      </c>
      <c r="T355" s="65">
        <v>11845</v>
      </c>
      <c r="U355" s="65">
        <v>12571</v>
      </c>
      <c r="V355" s="65">
        <v>13323</v>
      </c>
      <c r="W355" s="65">
        <v>14093</v>
      </c>
      <c r="X355" s="66">
        <v>14862</v>
      </c>
    </row>
    <row r="356" spans="2:24" ht="15.5" x14ac:dyDescent="0.35">
      <c r="B356" s="86">
        <v>5000</v>
      </c>
      <c r="C356" s="64">
        <v>440</v>
      </c>
      <c r="D356" s="65">
        <v>9887</v>
      </c>
      <c r="E356" s="65">
        <v>10729</v>
      </c>
      <c r="F356" s="65">
        <v>11649</v>
      </c>
      <c r="G356" s="65">
        <v>12572</v>
      </c>
      <c r="H356" s="65">
        <v>13507</v>
      </c>
      <c r="I356" s="65">
        <v>14488</v>
      </c>
      <c r="J356" s="65">
        <v>15469</v>
      </c>
      <c r="K356" s="65">
        <v>16487</v>
      </c>
      <c r="L356" s="66">
        <v>17488</v>
      </c>
      <c r="N356" s="86">
        <v>5000</v>
      </c>
      <c r="O356" s="64">
        <v>440</v>
      </c>
      <c r="P356" s="65">
        <v>10044</v>
      </c>
      <c r="Q356" s="65">
        <v>10910</v>
      </c>
      <c r="R356" s="65">
        <v>11828</v>
      </c>
      <c r="S356" s="65">
        <v>12747</v>
      </c>
      <c r="T356" s="65">
        <v>13687</v>
      </c>
      <c r="U356" s="65">
        <v>14663</v>
      </c>
      <c r="V356" s="65">
        <v>15639</v>
      </c>
      <c r="W356" s="65">
        <v>16839</v>
      </c>
      <c r="X356" s="66">
        <v>17854</v>
      </c>
    </row>
    <row r="357" spans="2:24" ht="15.5" x14ac:dyDescent="0.35">
      <c r="B357" s="86">
        <v>5000</v>
      </c>
      <c r="C357" s="64">
        <v>480</v>
      </c>
      <c r="D357" s="65">
        <v>11108</v>
      </c>
      <c r="E357" s="65">
        <v>12262</v>
      </c>
      <c r="F357" s="65">
        <v>13424</v>
      </c>
      <c r="G357" s="65">
        <v>14840</v>
      </c>
      <c r="H357" s="65">
        <v>15878</v>
      </c>
      <c r="I357" s="65">
        <v>17146</v>
      </c>
      <c r="J357" s="65">
        <v>18443</v>
      </c>
      <c r="K357" s="65">
        <v>19798</v>
      </c>
      <c r="L357" s="66">
        <v>21278</v>
      </c>
      <c r="N357" s="86">
        <v>5000</v>
      </c>
      <c r="O357" s="64">
        <v>480</v>
      </c>
      <c r="P357" s="65">
        <v>11248</v>
      </c>
      <c r="Q357" s="65">
        <v>12406</v>
      </c>
      <c r="R357" s="65">
        <v>13565</v>
      </c>
      <c r="S357" s="65">
        <v>14784</v>
      </c>
      <c r="T357" s="65">
        <v>16017</v>
      </c>
      <c r="U357" s="65">
        <v>17287</v>
      </c>
      <c r="V357" s="65">
        <v>18579</v>
      </c>
      <c r="W357" s="65">
        <v>19948</v>
      </c>
      <c r="X357" s="66">
        <v>21421</v>
      </c>
    </row>
    <row r="358" spans="2:24" ht="15.5" x14ac:dyDescent="0.35">
      <c r="B358" s="86">
        <v>5000</v>
      </c>
      <c r="C358" s="64">
        <v>520</v>
      </c>
      <c r="D358" s="65">
        <v>12652</v>
      </c>
      <c r="E358" s="65">
        <v>14105</v>
      </c>
      <c r="F358" s="65">
        <v>15645</v>
      </c>
      <c r="G358" s="65">
        <v>17208</v>
      </c>
      <c r="H358" s="65">
        <v>18843</v>
      </c>
      <c r="I358" s="65">
        <v>20558</v>
      </c>
      <c r="J358" s="65">
        <v>22393</v>
      </c>
      <c r="K358" s="65">
        <v>24237</v>
      </c>
      <c r="L358" s="66">
        <v>26087</v>
      </c>
      <c r="N358" s="86">
        <v>5000</v>
      </c>
      <c r="O358" s="64">
        <v>520</v>
      </c>
      <c r="P358" s="65">
        <v>12773</v>
      </c>
      <c r="Q358" s="65">
        <v>14221</v>
      </c>
      <c r="R358" s="65">
        <v>15764</v>
      </c>
      <c r="S358" s="65">
        <v>17328</v>
      </c>
      <c r="T358" s="65">
        <v>18957</v>
      </c>
      <c r="U358" s="65">
        <v>20681</v>
      </c>
      <c r="V358" s="65">
        <v>22509</v>
      </c>
      <c r="W358" s="65">
        <v>24348</v>
      </c>
      <c r="X358" s="66">
        <v>26192</v>
      </c>
    </row>
    <row r="359" spans="2:24" ht="15.5" x14ac:dyDescent="0.35">
      <c r="B359" s="86">
        <v>5000</v>
      </c>
      <c r="C359" s="64">
        <v>560</v>
      </c>
      <c r="D359" s="65">
        <v>14533</v>
      </c>
      <c r="E359" s="65">
        <v>16497</v>
      </c>
      <c r="F359" s="65">
        <v>18536</v>
      </c>
      <c r="G359" s="65">
        <v>20658</v>
      </c>
      <c r="H359" s="65">
        <v>22993</v>
      </c>
      <c r="I359" s="65">
        <v>25334</v>
      </c>
      <c r="J359" s="65">
        <v>27676</v>
      </c>
      <c r="K359" s="65">
        <v>0</v>
      </c>
      <c r="L359" s="66">
        <v>0</v>
      </c>
      <c r="N359" s="86">
        <v>5000</v>
      </c>
      <c r="O359" s="64">
        <v>560</v>
      </c>
      <c r="P359" s="65">
        <v>14627</v>
      </c>
      <c r="Q359" s="65">
        <v>16593</v>
      </c>
      <c r="R359" s="65">
        <v>18632</v>
      </c>
      <c r="S359" s="65">
        <v>20758</v>
      </c>
      <c r="T359" s="65">
        <v>23088</v>
      </c>
      <c r="U359" s="65">
        <v>25420</v>
      </c>
      <c r="V359" s="65">
        <v>27758</v>
      </c>
      <c r="W359" s="65">
        <v>0</v>
      </c>
      <c r="X359" s="66">
        <v>0</v>
      </c>
    </row>
    <row r="360" spans="2:24" ht="15.5" x14ac:dyDescent="0.35">
      <c r="B360" s="86">
        <v>5000</v>
      </c>
      <c r="C360" s="64">
        <v>600</v>
      </c>
      <c r="D360" s="65">
        <v>17766</v>
      </c>
      <c r="E360" s="65">
        <v>20666</v>
      </c>
      <c r="F360" s="65">
        <v>23600</v>
      </c>
      <c r="G360" s="65">
        <v>27006</v>
      </c>
      <c r="H360" s="65">
        <v>30212</v>
      </c>
      <c r="I360" s="65">
        <v>0</v>
      </c>
      <c r="J360" s="65">
        <v>0</v>
      </c>
      <c r="K360" s="65">
        <v>0</v>
      </c>
      <c r="L360" s="66">
        <v>0</v>
      </c>
      <c r="N360" s="86">
        <v>5000</v>
      </c>
      <c r="O360" s="64">
        <v>600</v>
      </c>
      <c r="P360" s="65">
        <v>17826</v>
      </c>
      <c r="Q360" s="65">
        <v>20722</v>
      </c>
      <c r="R360" s="65">
        <v>23853</v>
      </c>
      <c r="S360" s="65">
        <v>27051</v>
      </c>
      <c r="T360" s="65">
        <v>30249</v>
      </c>
      <c r="U360" s="65">
        <v>0</v>
      </c>
      <c r="V360" s="65">
        <v>0</v>
      </c>
      <c r="W360" s="65">
        <v>0</v>
      </c>
      <c r="X360" s="66">
        <v>0</v>
      </c>
    </row>
    <row r="361" spans="2:24" ht="15.5" x14ac:dyDescent="0.35">
      <c r="B361" s="86">
        <v>5000</v>
      </c>
      <c r="C361" s="67" t="s">
        <v>140</v>
      </c>
      <c r="D361" s="65">
        <v>31788</v>
      </c>
      <c r="E361" s="65">
        <v>31684</v>
      </c>
      <c r="F361" s="65">
        <v>31241</v>
      </c>
      <c r="G361" s="65">
        <v>30677</v>
      </c>
      <c r="H361" s="65">
        <v>30323</v>
      </c>
      <c r="I361" s="65">
        <v>30021</v>
      </c>
      <c r="J361" s="65">
        <v>29840</v>
      </c>
      <c r="K361" s="65">
        <v>29688</v>
      </c>
      <c r="L361" s="66">
        <v>29541</v>
      </c>
      <c r="N361" s="86">
        <v>5000</v>
      </c>
      <c r="O361" s="67" t="s">
        <v>140</v>
      </c>
      <c r="P361" s="65">
        <v>31787</v>
      </c>
      <c r="Q361" s="65">
        <v>31678</v>
      </c>
      <c r="R361" s="65">
        <v>31234</v>
      </c>
      <c r="S361" s="65">
        <v>30673</v>
      </c>
      <c r="T361" s="65">
        <v>30319</v>
      </c>
      <c r="U361" s="65">
        <v>30016</v>
      </c>
      <c r="V361" s="65">
        <v>29838</v>
      </c>
      <c r="W361" s="65">
        <v>29683</v>
      </c>
      <c r="X361" s="66">
        <v>29536</v>
      </c>
    </row>
    <row r="362" spans="2:24" ht="16" thickBot="1" x14ac:dyDescent="0.4">
      <c r="B362" s="87">
        <v>5000</v>
      </c>
      <c r="C362" s="68" t="s">
        <v>141</v>
      </c>
      <c r="D362" s="69">
        <v>662.5</v>
      </c>
      <c r="E362" s="69">
        <v>649.70000000000005</v>
      </c>
      <c r="F362" s="69">
        <v>634.79999999999995</v>
      </c>
      <c r="G362" s="69">
        <v>615.5</v>
      </c>
      <c r="H362" s="69">
        <v>600.4</v>
      </c>
      <c r="I362" s="69">
        <v>587.6</v>
      </c>
      <c r="J362" s="69">
        <v>573.1</v>
      </c>
      <c r="K362" s="69">
        <v>557.9</v>
      </c>
      <c r="L362" s="70">
        <v>543.20000000000005</v>
      </c>
      <c r="N362" s="87">
        <v>5000</v>
      </c>
      <c r="O362" s="68" t="s">
        <v>141</v>
      </c>
      <c r="P362" s="69">
        <v>662.4</v>
      </c>
      <c r="Q362" s="69">
        <v>649.5</v>
      </c>
      <c r="R362" s="69">
        <v>634.6</v>
      </c>
      <c r="S362" s="69">
        <v>615.29999999999995</v>
      </c>
      <c r="T362" s="69">
        <v>600.29999999999995</v>
      </c>
      <c r="U362" s="69">
        <v>587.4</v>
      </c>
      <c r="V362" s="69">
        <v>572.6</v>
      </c>
      <c r="W362" s="69">
        <v>557.4</v>
      </c>
      <c r="X362" s="70">
        <v>542.70000000000005</v>
      </c>
    </row>
    <row r="363" spans="2:24" ht="15.5" x14ac:dyDescent="0.35">
      <c r="B363" s="85">
        <v>10000</v>
      </c>
      <c r="C363" s="61">
        <v>360</v>
      </c>
      <c r="D363" s="62">
        <v>7514</v>
      </c>
      <c r="E363" s="62">
        <v>7953</v>
      </c>
      <c r="F363" s="62">
        <v>8412</v>
      </c>
      <c r="G363" s="62">
        <v>8889</v>
      </c>
      <c r="H363" s="62">
        <v>9366</v>
      </c>
      <c r="I363" s="62">
        <v>9843</v>
      </c>
      <c r="J363" s="62">
        <v>10329</v>
      </c>
      <c r="K363" s="62">
        <v>10837</v>
      </c>
      <c r="L363" s="63">
        <v>11345</v>
      </c>
      <c r="N363" s="85">
        <v>10000</v>
      </c>
      <c r="O363" s="61">
        <v>360</v>
      </c>
      <c r="P363" s="62">
        <v>7852</v>
      </c>
      <c r="Q363" s="62">
        <v>8303</v>
      </c>
      <c r="R363" s="62">
        <v>8779</v>
      </c>
      <c r="S363" s="62">
        <v>9256</v>
      </c>
      <c r="T363" s="62">
        <v>9733</v>
      </c>
      <c r="U363" s="62">
        <v>10210</v>
      </c>
      <c r="V363" s="62">
        <v>10718</v>
      </c>
      <c r="W363" s="62">
        <v>11226</v>
      </c>
      <c r="X363" s="63">
        <v>11734</v>
      </c>
    </row>
    <row r="364" spans="2:24" ht="15.5" x14ac:dyDescent="0.35">
      <c r="B364" s="86">
        <v>10000</v>
      </c>
      <c r="C364" s="64">
        <v>400</v>
      </c>
      <c r="D364" s="65">
        <v>8010</v>
      </c>
      <c r="E364" s="65">
        <v>8573</v>
      </c>
      <c r="F364" s="65">
        <v>9177</v>
      </c>
      <c r="G364" s="65">
        <v>9780</v>
      </c>
      <c r="H364" s="65">
        <v>10383</v>
      </c>
      <c r="I364" s="65">
        <v>11015</v>
      </c>
      <c r="J364" s="65">
        <v>11658</v>
      </c>
      <c r="K364" s="65">
        <v>12301</v>
      </c>
      <c r="L364" s="66">
        <v>12954</v>
      </c>
      <c r="N364" s="86">
        <v>10000</v>
      </c>
      <c r="O364" s="64">
        <v>400</v>
      </c>
      <c r="P364" s="65">
        <v>8275</v>
      </c>
      <c r="Q364" s="65">
        <v>8881</v>
      </c>
      <c r="R364" s="65">
        <v>9464</v>
      </c>
      <c r="S364" s="65">
        <v>10068</v>
      </c>
      <c r="T364" s="65">
        <v>10681</v>
      </c>
      <c r="U364" s="65">
        <v>11324</v>
      </c>
      <c r="V364" s="65">
        <v>11968</v>
      </c>
      <c r="W364" s="65">
        <v>12611</v>
      </c>
      <c r="X364" s="66">
        <v>13281</v>
      </c>
    </row>
    <row r="365" spans="2:24" ht="15.5" x14ac:dyDescent="0.35">
      <c r="B365" s="86">
        <v>10000</v>
      </c>
      <c r="C365" s="64">
        <v>440</v>
      </c>
      <c r="D365" s="65">
        <v>8767</v>
      </c>
      <c r="E365" s="65">
        <v>9525</v>
      </c>
      <c r="F365" s="65">
        <v>10291</v>
      </c>
      <c r="G365" s="65">
        <v>11066</v>
      </c>
      <c r="H365" s="65">
        <v>11884</v>
      </c>
      <c r="I365" s="65">
        <v>12701</v>
      </c>
      <c r="J365" s="65">
        <v>13543</v>
      </c>
      <c r="K365" s="65">
        <v>14411</v>
      </c>
      <c r="L365" s="66">
        <v>15279</v>
      </c>
      <c r="N365" s="86">
        <v>10000</v>
      </c>
      <c r="O365" s="64">
        <v>440</v>
      </c>
      <c r="P365" s="65">
        <v>8990</v>
      </c>
      <c r="Q365" s="65">
        <v>9752</v>
      </c>
      <c r="R365" s="65">
        <v>10513</v>
      </c>
      <c r="S365" s="65">
        <v>11299</v>
      </c>
      <c r="T365" s="65">
        <v>12112</v>
      </c>
      <c r="U365" s="65">
        <v>12925</v>
      </c>
      <c r="V365" s="65">
        <v>13776</v>
      </c>
      <c r="W365" s="65">
        <v>14638</v>
      </c>
      <c r="X365" s="66">
        <v>15507</v>
      </c>
    </row>
    <row r="366" spans="2:24" ht="15.5" x14ac:dyDescent="0.35">
      <c r="B366" s="86">
        <v>10000</v>
      </c>
      <c r="C366" s="64">
        <v>480</v>
      </c>
      <c r="D366" s="65">
        <v>9750</v>
      </c>
      <c r="E366" s="65">
        <v>10725</v>
      </c>
      <c r="F366" s="65">
        <v>11728</v>
      </c>
      <c r="G366" s="65">
        <v>12770</v>
      </c>
      <c r="H366" s="65">
        <v>13834</v>
      </c>
      <c r="I366" s="65">
        <v>14949</v>
      </c>
      <c r="J366" s="65">
        <v>16079</v>
      </c>
      <c r="K366" s="65">
        <v>17289</v>
      </c>
      <c r="L366" s="66">
        <v>18470</v>
      </c>
      <c r="N366" s="86">
        <v>10000</v>
      </c>
      <c r="O366" s="64">
        <v>480</v>
      </c>
      <c r="P366" s="65">
        <v>9928</v>
      </c>
      <c r="Q366" s="65">
        <v>10896</v>
      </c>
      <c r="R366" s="65">
        <v>11905</v>
      </c>
      <c r="S366" s="65">
        <v>12942</v>
      </c>
      <c r="T366" s="65">
        <v>14013</v>
      </c>
      <c r="U366" s="65">
        <v>15124</v>
      </c>
      <c r="V366" s="65">
        <v>16260</v>
      </c>
      <c r="W366" s="65">
        <v>17444</v>
      </c>
      <c r="X366" s="66">
        <v>18857</v>
      </c>
    </row>
    <row r="367" spans="2:24" ht="15.5" x14ac:dyDescent="0.35">
      <c r="B367" s="86">
        <v>10000</v>
      </c>
      <c r="C367" s="64">
        <v>520</v>
      </c>
      <c r="D367" s="65">
        <v>11041</v>
      </c>
      <c r="E367" s="65">
        <v>12307</v>
      </c>
      <c r="F367" s="65">
        <v>13612</v>
      </c>
      <c r="G367" s="65">
        <v>15005</v>
      </c>
      <c r="H367" s="65">
        <v>16430</v>
      </c>
      <c r="I367" s="65">
        <v>17904</v>
      </c>
      <c r="J367" s="65">
        <v>19457</v>
      </c>
      <c r="K367" s="65">
        <v>21113</v>
      </c>
      <c r="L367" s="66">
        <v>22771</v>
      </c>
      <c r="N367" s="86">
        <v>10000</v>
      </c>
      <c r="O367" s="64">
        <v>520</v>
      </c>
      <c r="P367" s="65">
        <v>11189</v>
      </c>
      <c r="Q367" s="65">
        <v>12458</v>
      </c>
      <c r="R367" s="65">
        <v>13758</v>
      </c>
      <c r="S367" s="65">
        <v>15159</v>
      </c>
      <c r="T367" s="65">
        <v>16584</v>
      </c>
      <c r="U367" s="65">
        <v>18052</v>
      </c>
      <c r="V367" s="65">
        <v>19818</v>
      </c>
      <c r="W367" s="65">
        <v>21287</v>
      </c>
      <c r="X367" s="66">
        <v>22917</v>
      </c>
    </row>
    <row r="368" spans="2:24" ht="15.5" x14ac:dyDescent="0.35">
      <c r="B368" s="86">
        <v>10000</v>
      </c>
      <c r="C368" s="64">
        <v>560</v>
      </c>
      <c r="D368" s="65">
        <v>12748</v>
      </c>
      <c r="E368" s="65">
        <v>14371</v>
      </c>
      <c r="F368" s="65">
        <v>16195</v>
      </c>
      <c r="G368" s="65">
        <v>18072</v>
      </c>
      <c r="H368" s="65">
        <v>20045</v>
      </c>
      <c r="I368" s="65">
        <v>22145</v>
      </c>
      <c r="J368" s="65">
        <v>24245</v>
      </c>
      <c r="K368" s="65">
        <v>26346</v>
      </c>
      <c r="L368" s="66">
        <v>0</v>
      </c>
      <c r="N368" s="86">
        <v>10000</v>
      </c>
      <c r="O368" s="64">
        <v>560</v>
      </c>
      <c r="P368" s="65">
        <v>12871</v>
      </c>
      <c r="Q368" s="65">
        <v>14495</v>
      </c>
      <c r="R368" s="65">
        <v>16322</v>
      </c>
      <c r="S368" s="65">
        <v>18197</v>
      </c>
      <c r="T368" s="65">
        <v>20176</v>
      </c>
      <c r="U368" s="65">
        <v>22270</v>
      </c>
      <c r="V368" s="65">
        <v>24363</v>
      </c>
      <c r="W368" s="65">
        <v>26457</v>
      </c>
      <c r="X368" s="66">
        <v>0</v>
      </c>
    </row>
    <row r="369" spans="2:24" ht="15.5" x14ac:dyDescent="0.35">
      <c r="B369" s="86">
        <v>10000</v>
      </c>
      <c r="C369" s="64">
        <v>600</v>
      </c>
      <c r="D369" s="65">
        <v>15923</v>
      </c>
      <c r="E369" s="65">
        <v>18576</v>
      </c>
      <c r="F369" s="65">
        <v>21409</v>
      </c>
      <c r="G369" s="65">
        <v>24349</v>
      </c>
      <c r="H369" s="65">
        <v>27290</v>
      </c>
      <c r="I369" s="65">
        <v>0</v>
      </c>
      <c r="J369" s="65">
        <v>0</v>
      </c>
      <c r="K369" s="65">
        <v>0</v>
      </c>
      <c r="L369" s="66">
        <v>0</v>
      </c>
      <c r="N369" s="86">
        <v>10000</v>
      </c>
      <c r="O369" s="64">
        <v>600</v>
      </c>
      <c r="P369" s="65">
        <v>16020</v>
      </c>
      <c r="Q369" s="65">
        <v>18671</v>
      </c>
      <c r="R369" s="65">
        <v>21501</v>
      </c>
      <c r="S369" s="65">
        <v>24433</v>
      </c>
      <c r="T369" s="65">
        <v>27385</v>
      </c>
      <c r="U369" s="65">
        <v>0</v>
      </c>
      <c r="V369" s="65">
        <v>0</v>
      </c>
      <c r="W369" s="65" t="s">
        <v>40</v>
      </c>
      <c r="X369" s="66">
        <v>0</v>
      </c>
    </row>
    <row r="370" spans="2:24" ht="15.5" x14ac:dyDescent="0.35">
      <c r="B370" s="86">
        <v>10000</v>
      </c>
      <c r="C370" s="67" t="s">
        <v>140</v>
      </c>
      <c r="D370" s="65">
        <v>28400</v>
      </c>
      <c r="E370" s="65">
        <v>28188</v>
      </c>
      <c r="F370" s="65">
        <v>28020</v>
      </c>
      <c r="G370" s="65">
        <v>27818</v>
      </c>
      <c r="H370" s="65">
        <v>27813</v>
      </c>
      <c r="I370" s="65">
        <v>27753</v>
      </c>
      <c r="J370" s="65">
        <v>27687</v>
      </c>
      <c r="K370" s="65">
        <v>27513</v>
      </c>
      <c r="L370" s="66">
        <v>27181</v>
      </c>
      <c r="N370" s="86">
        <v>10000</v>
      </c>
      <c r="O370" s="67" t="s">
        <v>140</v>
      </c>
      <c r="P370" s="65">
        <v>28394</v>
      </c>
      <c r="Q370" s="65">
        <v>28183</v>
      </c>
      <c r="R370" s="65">
        <v>28017</v>
      </c>
      <c r="S370" s="65">
        <v>27818</v>
      </c>
      <c r="T370" s="65">
        <v>27812</v>
      </c>
      <c r="U370" s="65">
        <v>27751</v>
      </c>
      <c r="V370" s="65">
        <v>27685</v>
      </c>
      <c r="W370" s="65">
        <v>27495</v>
      </c>
      <c r="X370" s="66">
        <v>27162</v>
      </c>
    </row>
    <row r="371" spans="2:24" ht="16" thickBot="1" x14ac:dyDescent="0.4">
      <c r="B371" s="87">
        <v>10000</v>
      </c>
      <c r="C371" s="68" t="s">
        <v>141</v>
      </c>
      <c r="D371" s="69">
        <v>658.9</v>
      </c>
      <c r="E371" s="69">
        <v>645.79999999999995</v>
      </c>
      <c r="F371" s="69">
        <v>631.70000000000005</v>
      </c>
      <c r="G371" s="69">
        <v>601.1</v>
      </c>
      <c r="H371" s="69">
        <v>600.1</v>
      </c>
      <c r="I371" s="69">
        <v>589.79999999999995</v>
      </c>
      <c r="J371" s="69">
        <v>578.4</v>
      </c>
      <c r="K371" s="69">
        <v>567.4</v>
      </c>
      <c r="L371" s="70">
        <v>552.20000000000005</v>
      </c>
      <c r="N371" s="87">
        <v>10000</v>
      </c>
      <c r="O371" s="68" t="s">
        <v>141</v>
      </c>
      <c r="P371" s="69">
        <v>658.5</v>
      </c>
      <c r="Q371" s="69">
        <v>645.5</v>
      </c>
      <c r="R371" s="69">
        <v>631.20000000000005</v>
      </c>
      <c r="S371" s="69">
        <v>601.1</v>
      </c>
      <c r="T371" s="69">
        <v>600.1</v>
      </c>
      <c r="U371" s="69">
        <v>589.5</v>
      </c>
      <c r="V371" s="69">
        <v>578</v>
      </c>
      <c r="W371" s="69">
        <v>566.6</v>
      </c>
      <c r="X371" s="70">
        <v>551.29999999999995</v>
      </c>
    </row>
    <row r="372" spans="2:24" ht="15.5" x14ac:dyDescent="0.35">
      <c r="B372" s="85">
        <v>15000</v>
      </c>
      <c r="C372" s="61">
        <v>360</v>
      </c>
      <c r="D372" s="62">
        <v>7259</v>
      </c>
      <c r="E372" s="62">
        <v>7658</v>
      </c>
      <c r="F372" s="62">
        <v>8054</v>
      </c>
      <c r="G372" s="62">
        <v>8458</v>
      </c>
      <c r="H372" s="62">
        <v>8879</v>
      </c>
      <c r="I372" s="62">
        <v>9302</v>
      </c>
      <c r="J372" s="62">
        <v>9725</v>
      </c>
      <c r="K372" s="62">
        <v>10149</v>
      </c>
      <c r="L372" s="63">
        <v>10594</v>
      </c>
      <c r="N372" s="85">
        <v>15000</v>
      </c>
      <c r="O372" s="61">
        <v>360</v>
      </c>
      <c r="P372" s="62">
        <v>7751</v>
      </c>
      <c r="Q372" s="62">
        <v>8148</v>
      </c>
      <c r="R372" s="62">
        <v>8558</v>
      </c>
      <c r="S372" s="62">
        <v>8977</v>
      </c>
      <c r="T372" s="62">
        <v>9399</v>
      </c>
      <c r="U372" s="62">
        <v>9821</v>
      </c>
      <c r="V372" s="62">
        <v>10250</v>
      </c>
      <c r="W372" s="62">
        <v>10693</v>
      </c>
      <c r="X372" s="63">
        <v>11138</v>
      </c>
    </row>
    <row r="373" spans="2:24" ht="15.5" x14ac:dyDescent="0.35">
      <c r="B373" s="86">
        <v>15000</v>
      </c>
      <c r="C373" s="64">
        <v>400</v>
      </c>
      <c r="D373" s="65">
        <v>7451</v>
      </c>
      <c r="E373" s="65">
        <v>7958</v>
      </c>
      <c r="F373" s="65">
        <v>8488</v>
      </c>
      <c r="G373" s="65">
        <v>8995</v>
      </c>
      <c r="H373" s="65">
        <v>9538</v>
      </c>
      <c r="I373" s="65">
        <v>10077</v>
      </c>
      <c r="J373" s="65">
        <v>10628</v>
      </c>
      <c r="K373" s="65">
        <v>11197</v>
      </c>
      <c r="L373" s="66">
        <v>11785</v>
      </c>
      <c r="N373" s="86">
        <v>15000</v>
      </c>
      <c r="O373" s="64">
        <v>400</v>
      </c>
      <c r="P373" s="65">
        <v>7789</v>
      </c>
      <c r="Q373" s="65">
        <v>8297</v>
      </c>
      <c r="R373" s="65">
        <v>8815</v>
      </c>
      <c r="S373" s="65">
        <v>9356</v>
      </c>
      <c r="T373" s="65">
        <v>9898</v>
      </c>
      <c r="U373" s="65">
        <v>10441</v>
      </c>
      <c r="V373" s="65">
        <v>11010</v>
      </c>
      <c r="W373" s="65">
        <v>11579</v>
      </c>
      <c r="X373" s="66">
        <v>12148</v>
      </c>
    </row>
    <row r="374" spans="2:24" ht="15.5" x14ac:dyDescent="0.35">
      <c r="B374" s="86">
        <v>15000</v>
      </c>
      <c r="C374" s="64">
        <v>440</v>
      </c>
      <c r="D374" s="65">
        <v>7958</v>
      </c>
      <c r="E374" s="65">
        <v>8591</v>
      </c>
      <c r="F374" s="65">
        <v>9244</v>
      </c>
      <c r="G374" s="65">
        <v>9921</v>
      </c>
      <c r="H374" s="65">
        <v>10598</v>
      </c>
      <c r="I374" s="65">
        <v>11309</v>
      </c>
      <c r="J374" s="65">
        <v>12026</v>
      </c>
      <c r="K374" s="65">
        <v>12755</v>
      </c>
      <c r="L374" s="66">
        <v>13516</v>
      </c>
      <c r="N374" s="86">
        <v>15000</v>
      </c>
      <c r="O374" s="64">
        <v>440</v>
      </c>
      <c r="P374" s="65">
        <v>8231</v>
      </c>
      <c r="Q374" s="65">
        <v>8864</v>
      </c>
      <c r="R374" s="65">
        <v>9535</v>
      </c>
      <c r="S374" s="65">
        <v>10212</v>
      </c>
      <c r="T374" s="65">
        <v>10900</v>
      </c>
      <c r="U374" s="65">
        <v>11817</v>
      </c>
      <c r="V374" s="65">
        <v>12333</v>
      </c>
      <c r="W374" s="65">
        <v>13079</v>
      </c>
      <c r="X374" s="66">
        <v>13839</v>
      </c>
    </row>
    <row r="375" spans="2:24" ht="15.5" x14ac:dyDescent="0.35">
      <c r="B375" s="86">
        <v>15000</v>
      </c>
      <c r="C375" s="64">
        <v>480</v>
      </c>
      <c r="D375" s="65">
        <v>8857</v>
      </c>
      <c r="E375" s="65">
        <v>9488</v>
      </c>
      <c r="F375" s="65">
        <v>10356</v>
      </c>
      <c r="G375" s="65">
        <v>11243</v>
      </c>
      <c r="H375" s="65">
        <v>12171</v>
      </c>
      <c r="I375" s="65">
        <v>13111</v>
      </c>
      <c r="J375" s="65">
        <v>14084</v>
      </c>
      <c r="K375" s="65">
        <v>15088</v>
      </c>
      <c r="L375" s="66">
        <v>16200</v>
      </c>
      <c r="N375" s="86">
        <v>15000</v>
      </c>
      <c r="O375" s="64">
        <v>480</v>
      </c>
      <c r="P375" s="65">
        <v>8878</v>
      </c>
      <c r="Q375" s="65">
        <v>9718</v>
      </c>
      <c r="R375" s="65">
        <v>10583</v>
      </c>
      <c r="S375" s="65">
        <v>11479</v>
      </c>
      <c r="T375" s="65">
        <v>12402</v>
      </c>
      <c r="U375" s="65">
        <v>13348</v>
      </c>
      <c r="V375" s="65">
        <v>14314</v>
      </c>
      <c r="W375" s="65">
        <v>15342</v>
      </c>
      <c r="X375" s="66">
        <v>16450</v>
      </c>
    </row>
    <row r="376" spans="2:24" ht="15.5" x14ac:dyDescent="0.35">
      <c r="B376" s="86">
        <v>15000</v>
      </c>
      <c r="C376" s="64">
        <v>520</v>
      </c>
      <c r="D376" s="65">
        <v>9704</v>
      </c>
      <c r="E376" s="65">
        <v>10808</v>
      </c>
      <c r="F376" s="65">
        <v>11948</v>
      </c>
      <c r="G376" s="65">
        <v>13127</v>
      </c>
      <c r="H376" s="65">
        <v>14382</v>
      </c>
      <c r="I376" s="65">
        <v>15647</v>
      </c>
      <c r="J376" s="65">
        <v>17034</v>
      </c>
      <c r="K376" s="65">
        <v>18436</v>
      </c>
      <c r="L376" s="66">
        <v>19845</v>
      </c>
      <c r="N376" s="86">
        <v>15000</v>
      </c>
      <c r="O376" s="64">
        <v>520</v>
      </c>
      <c r="P376" s="65">
        <v>9887</v>
      </c>
      <c r="Q376" s="65">
        <v>10985</v>
      </c>
      <c r="R376" s="65">
        <v>12131</v>
      </c>
      <c r="S376" s="65">
        <v>13307</v>
      </c>
      <c r="T376" s="65">
        <v>14542</v>
      </c>
      <c r="U376" s="65">
        <v>15843</v>
      </c>
      <c r="V376" s="65">
        <v>17223</v>
      </c>
      <c r="W376" s="65">
        <v>18822</v>
      </c>
      <c r="X376" s="66">
        <v>20025</v>
      </c>
    </row>
    <row r="377" spans="2:24" ht="15.5" x14ac:dyDescent="0.35">
      <c r="B377" s="86">
        <v>15000</v>
      </c>
      <c r="C377" s="64">
        <v>560</v>
      </c>
      <c r="D377" s="65">
        <v>11147</v>
      </c>
      <c r="E377" s="65">
        <v>12812</v>
      </c>
      <c r="F377" s="65">
        <v>14155</v>
      </c>
      <c r="G377" s="65">
        <v>15795</v>
      </c>
      <c r="H377" s="65">
        <v>17581</v>
      </c>
      <c r="I377" s="65">
        <v>19405</v>
      </c>
      <c r="J377" s="65">
        <v>21281</v>
      </c>
      <c r="K377" s="65">
        <v>23117</v>
      </c>
      <c r="L377" s="66">
        <v>0</v>
      </c>
      <c r="N377" s="86">
        <v>15000</v>
      </c>
      <c r="O377" s="64">
        <v>560</v>
      </c>
      <c r="P377" s="65">
        <v>11289</v>
      </c>
      <c r="Q377" s="65">
        <v>12757</v>
      </c>
      <c r="R377" s="65">
        <v>14308</v>
      </c>
      <c r="S377" s="65">
        <v>15952</v>
      </c>
      <c r="T377" s="65">
        <v>17711</v>
      </c>
      <c r="U377" s="65">
        <v>19555</v>
      </c>
      <c r="V377" s="65">
        <v>21404</v>
      </c>
      <c r="W377" s="65">
        <v>0</v>
      </c>
      <c r="X377" s="66">
        <v>0</v>
      </c>
    </row>
    <row r="378" spans="2:24" ht="15.5" x14ac:dyDescent="0.35">
      <c r="B378" s="86">
        <v>15000</v>
      </c>
      <c r="C378" s="64">
        <v>600</v>
      </c>
      <c r="D378" s="65">
        <v>14346</v>
      </c>
      <c r="E378" s="65">
        <v>16664</v>
      </c>
      <c r="F378" s="65">
        <v>19295</v>
      </c>
      <c r="G378" s="65">
        <v>0</v>
      </c>
      <c r="H378" s="65">
        <v>0</v>
      </c>
      <c r="I378" s="65">
        <v>0</v>
      </c>
      <c r="J378" s="65">
        <v>0</v>
      </c>
      <c r="K378" s="65">
        <v>0</v>
      </c>
      <c r="L378" s="66">
        <v>0</v>
      </c>
      <c r="N378" s="86">
        <v>15000</v>
      </c>
      <c r="O378" s="64">
        <v>600</v>
      </c>
      <c r="P378" s="65">
        <v>14491</v>
      </c>
      <c r="Q378" s="65">
        <v>16815</v>
      </c>
      <c r="R378" s="65">
        <v>19461</v>
      </c>
      <c r="S378" s="65">
        <v>0</v>
      </c>
      <c r="T378" s="65">
        <v>0</v>
      </c>
      <c r="U378" s="65">
        <v>0</v>
      </c>
      <c r="V378" s="65">
        <v>0</v>
      </c>
      <c r="W378" s="65">
        <v>0</v>
      </c>
      <c r="X378" s="66">
        <v>0</v>
      </c>
    </row>
    <row r="379" spans="2:24" ht="15.5" x14ac:dyDescent="0.35">
      <c r="B379" s="86">
        <v>15000</v>
      </c>
      <c r="C379" s="67" t="s">
        <v>140</v>
      </c>
      <c r="D379" s="65">
        <v>26021</v>
      </c>
      <c r="E379" s="65">
        <v>25958</v>
      </c>
      <c r="F379" s="65">
        <v>25894</v>
      </c>
      <c r="G379" s="65">
        <v>24844</v>
      </c>
      <c r="H379" s="65">
        <v>24736</v>
      </c>
      <c r="I379" s="65">
        <v>24673</v>
      </c>
      <c r="J379" s="65">
        <v>24146</v>
      </c>
      <c r="K379" s="65">
        <v>23511</v>
      </c>
      <c r="L379" s="66">
        <v>22930</v>
      </c>
      <c r="N379" s="86">
        <v>15000</v>
      </c>
      <c r="O379" s="67" t="s">
        <v>140</v>
      </c>
      <c r="P379" s="65">
        <v>26017</v>
      </c>
      <c r="Q379" s="65">
        <v>25955</v>
      </c>
      <c r="R379" s="65">
        <v>25890</v>
      </c>
      <c r="S379" s="65">
        <v>24840</v>
      </c>
      <c r="T379" s="65">
        <v>24733</v>
      </c>
      <c r="U379" s="65">
        <v>24671</v>
      </c>
      <c r="V379" s="65">
        <v>24111</v>
      </c>
      <c r="W379" s="65">
        <v>23471</v>
      </c>
      <c r="X379" s="66">
        <v>22872</v>
      </c>
    </row>
    <row r="380" spans="2:24" ht="16" thickBot="1" x14ac:dyDescent="0.4">
      <c r="B380" s="87">
        <v>15000</v>
      </c>
      <c r="C380" s="68" t="s">
        <v>141</v>
      </c>
      <c r="D380" s="69">
        <v>658.7</v>
      </c>
      <c r="E380" s="69">
        <v>644.5</v>
      </c>
      <c r="F380" s="69">
        <v>629.79999999999995</v>
      </c>
      <c r="G380" s="69">
        <v>587.9</v>
      </c>
      <c r="H380" s="69">
        <v>585.79999999999995</v>
      </c>
      <c r="I380" s="69">
        <v>584.5</v>
      </c>
      <c r="J380" s="69">
        <v>574.20000000000005</v>
      </c>
      <c r="K380" s="69">
        <v>561</v>
      </c>
      <c r="L380" s="70">
        <v>545.5</v>
      </c>
      <c r="N380" s="87">
        <v>15000</v>
      </c>
      <c r="O380" s="68" t="s">
        <v>141</v>
      </c>
      <c r="P380" s="69">
        <v>657.9</v>
      </c>
      <c r="Q380" s="69">
        <v>643.79999999999995</v>
      </c>
      <c r="R380" s="69">
        <v>629</v>
      </c>
      <c r="S380" s="69">
        <v>587.79999999999995</v>
      </c>
      <c r="T380" s="69">
        <v>585.70000000000005</v>
      </c>
      <c r="U380" s="69">
        <v>584.5</v>
      </c>
      <c r="V380" s="69">
        <v>573.5</v>
      </c>
      <c r="W380" s="69">
        <v>559.9</v>
      </c>
      <c r="X380" s="70">
        <v>543.9</v>
      </c>
    </row>
    <row r="381" spans="2:24" ht="15.5" x14ac:dyDescent="0.35">
      <c r="B381" s="85">
        <v>20000</v>
      </c>
      <c r="C381" s="61">
        <v>360</v>
      </c>
      <c r="D381" s="62">
        <v>7451</v>
      </c>
      <c r="E381" s="62">
        <v>7799</v>
      </c>
      <c r="F381" s="62">
        <v>8147</v>
      </c>
      <c r="G381" s="62">
        <v>8504</v>
      </c>
      <c r="H381" s="62">
        <v>8865</v>
      </c>
      <c r="I381" s="62">
        <v>9226</v>
      </c>
      <c r="J381" s="62">
        <v>9587</v>
      </c>
      <c r="K381" s="62">
        <v>9973</v>
      </c>
      <c r="L381" s="63">
        <v>10371</v>
      </c>
      <c r="N381" s="85">
        <v>20000</v>
      </c>
      <c r="O381" s="61">
        <v>360</v>
      </c>
      <c r="P381" s="62">
        <v>8203</v>
      </c>
      <c r="Q381" s="62">
        <v>8561</v>
      </c>
      <c r="R381" s="62">
        <v>8920</v>
      </c>
      <c r="S381" s="62">
        <v>9279</v>
      </c>
      <c r="T381" s="62">
        <v>9638</v>
      </c>
      <c r="U381" s="62">
        <v>10027</v>
      </c>
      <c r="V381" s="62">
        <v>10423</v>
      </c>
      <c r="W381" s="62">
        <v>10818</v>
      </c>
      <c r="X381" s="63">
        <v>11213</v>
      </c>
    </row>
    <row r="382" spans="2:24" ht="15.5" x14ac:dyDescent="0.35">
      <c r="B382" s="86">
        <v>20000</v>
      </c>
      <c r="C382" s="64">
        <v>400</v>
      </c>
      <c r="D382" s="65">
        <v>7158</v>
      </c>
      <c r="E382" s="65">
        <v>7609</v>
      </c>
      <c r="F382" s="65">
        <v>8060</v>
      </c>
      <c r="G382" s="65">
        <v>8513</v>
      </c>
      <c r="H382" s="65">
        <v>8987</v>
      </c>
      <c r="I382" s="65">
        <v>9462</v>
      </c>
      <c r="J382" s="65">
        <v>9936</v>
      </c>
      <c r="K382" s="65">
        <v>10448</v>
      </c>
      <c r="L382" s="66">
        <v>10960</v>
      </c>
      <c r="N382" s="86">
        <v>20000</v>
      </c>
      <c r="O382" s="64">
        <v>400</v>
      </c>
      <c r="P382" s="65">
        <v>7639</v>
      </c>
      <c r="Q382" s="65">
        <v>8090</v>
      </c>
      <c r="R382" s="65">
        <v>8544</v>
      </c>
      <c r="S382" s="65">
        <v>9019</v>
      </c>
      <c r="T382" s="65">
        <v>9494</v>
      </c>
      <c r="U382" s="65">
        <v>9971</v>
      </c>
      <c r="V382" s="65">
        <v>10484</v>
      </c>
      <c r="W382" s="65">
        <v>10998</v>
      </c>
      <c r="X382" s="66">
        <v>11509</v>
      </c>
    </row>
    <row r="383" spans="2:24" ht="15.5" x14ac:dyDescent="0.35">
      <c r="B383" s="86">
        <v>20000</v>
      </c>
      <c r="C383" s="64">
        <v>440</v>
      </c>
      <c r="D383" s="65">
        <v>7375</v>
      </c>
      <c r="E383" s="65">
        <v>7942</v>
      </c>
      <c r="F383" s="65">
        <v>8508</v>
      </c>
      <c r="G383" s="65">
        <v>9103</v>
      </c>
      <c r="H383" s="65">
        <v>9712</v>
      </c>
      <c r="I383" s="65">
        <v>10328</v>
      </c>
      <c r="J383" s="65">
        <v>10973</v>
      </c>
      <c r="K383" s="65">
        <v>11618</v>
      </c>
      <c r="L383" s="66">
        <v>12327</v>
      </c>
      <c r="N383" s="86">
        <v>20000</v>
      </c>
      <c r="O383" s="64">
        <v>440</v>
      </c>
      <c r="P383" s="65">
        <v>7708</v>
      </c>
      <c r="Q383" s="65">
        <v>8277</v>
      </c>
      <c r="R383" s="65">
        <v>8858</v>
      </c>
      <c r="S383" s="65">
        <v>9489</v>
      </c>
      <c r="T383" s="65">
        <v>10081</v>
      </c>
      <c r="U383" s="65">
        <v>10723</v>
      </c>
      <c r="V383" s="65">
        <v>11370</v>
      </c>
      <c r="W383" s="65">
        <v>12051</v>
      </c>
      <c r="X383" s="66">
        <v>12783</v>
      </c>
    </row>
    <row r="384" spans="2:24" ht="15.5" x14ac:dyDescent="0.35">
      <c r="B384" s="86">
        <v>20000</v>
      </c>
      <c r="C384" s="64">
        <v>480</v>
      </c>
      <c r="D384" s="65">
        <v>7832</v>
      </c>
      <c r="E384" s="65">
        <v>8539</v>
      </c>
      <c r="F384" s="65">
        <v>9281</v>
      </c>
      <c r="G384" s="65">
        <v>10057</v>
      </c>
      <c r="H384" s="65">
        <v>10851</v>
      </c>
      <c r="I384" s="65">
        <v>11860</v>
      </c>
      <c r="J384" s="65">
        <v>12512</v>
      </c>
      <c r="K384" s="65">
        <v>13394</v>
      </c>
      <c r="L384" s="66">
        <v>14343</v>
      </c>
      <c r="N384" s="86">
        <v>20000</v>
      </c>
      <c r="O384" s="64">
        <v>480</v>
      </c>
      <c r="P384" s="65">
        <v>8103</v>
      </c>
      <c r="Q384" s="65">
        <v>8811</v>
      </c>
      <c r="R384" s="65">
        <v>9579</v>
      </c>
      <c r="S384" s="65">
        <v>10358</v>
      </c>
      <c r="T384" s="65">
        <v>11182</v>
      </c>
      <c r="U384" s="65">
        <v>11971</v>
      </c>
      <c r="V384" s="65">
        <v>12849</v>
      </c>
      <c r="W384" s="65">
        <v>13731</v>
      </c>
      <c r="X384" s="66">
        <v>14717</v>
      </c>
    </row>
    <row r="385" spans="2:24" ht="15.5" x14ac:dyDescent="0.35">
      <c r="B385" s="86">
        <v>20000</v>
      </c>
      <c r="C385" s="64">
        <v>520</v>
      </c>
      <c r="D385" s="65">
        <v>8829</v>
      </c>
      <c r="E385" s="65">
        <v>9583</v>
      </c>
      <c r="F385" s="65">
        <v>10583</v>
      </c>
      <c r="G385" s="65">
        <v>11599</v>
      </c>
      <c r="H385" s="65">
        <v>12663</v>
      </c>
      <c r="I385" s="65">
        <v>13774</v>
      </c>
      <c r="J385" s="65">
        <v>15004</v>
      </c>
      <c r="K385" s="65">
        <v>16277</v>
      </c>
      <c r="L385" s="66">
        <v>17560</v>
      </c>
      <c r="N385" s="86">
        <v>20000</v>
      </c>
      <c r="O385" s="64">
        <v>520</v>
      </c>
      <c r="P385" s="65">
        <v>8844</v>
      </c>
      <c r="Q385" s="65">
        <v>9798</v>
      </c>
      <c r="R385" s="65">
        <v>10792</v>
      </c>
      <c r="S385" s="65">
        <v>11829</v>
      </c>
      <c r="T385" s="65">
        <v>12902</v>
      </c>
      <c r="U385" s="65">
        <v>14008</v>
      </c>
      <c r="V385" s="65">
        <v>15261</v>
      </c>
      <c r="W385" s="65">
        <v>16535</v>
      </c>
      <c r="X385" s="66">
        <v>17830</v>
      </c>
    </row>
    <row r="386" spans="2:24" ht="15.5" x14ac:dyDescent="0.35">
      <c r="B386" s="86">
        <v>20000</v>
      </c>
      <c r="C386" s="64">
        <v>560</v>
      </c>
      <c r="D386" s="65">
        <v>9954</v>
      </c>
      <c r="E386" s="65">
        <v>11307</v>
      </c>
      <c r="F386" s="65">
        <v>12735</v>
      </c>
      <c r="G386" s="65">
        <v>14237</v>
      </c>
      <c r="H386" s="65">
        <v>15914</v>
      </c>
      <c r="I386" s="65">
        <v>17856</v>
      </c>
      <c r="J386" s="65">
        <v>19411</v>
      </c>
      <c r="K386" s="65">
        <v>0</v>
      </c>
      <c r="L386" s="66">
        <v>0</v>
      </c>
      <c r="N386" s="86">
        <v>20000</v>
      </c>
      <c r="O386" s="64">
        <v>560</v>
      </c>
      <c r="P386" s="65">
        <v>10133</v>
      </c>
      <c r="Q386" s="65">
        <v>11490</v>
      </c>
      <c r="R386" s="65">
        <v>12918</v>
      </c>
      <c r="S386" s="65">
        <v>14414</v>
      </c>
      <c r="T386" s="65">
        <v>16108</v>
      </c>
      <c r="U386" s="65">
        <v>17845</v>
      </c>
      <c r="V386" s="65">
        <v>19591</v>
      </c>
      <c r="W386" s="65">
        <v>0</v>
      </c>
      <c r="X386" s="66">
        <v>0</v>
      </c>
    </row>
    <row r="387" spans="2:24" ht="15.5" x14ac:dyDescent="0.35">
      <c r="B387" s="86">
        <v>20000</v>
      </c>
      <c r="C387" s="64">
        <v>600</v>
      </c>
      <c r="D387" s="65">
        <v>13423</v>
      </c>
      <c r="E387" s="65">
        <v>15488</v>
      </c>
      <c r="F387" s="65">
        <v>17911</v>
      </c>
      <c r="G387" s="65">
        <v>0</v>
      </c>
      <c r="H387" s="65">
        <v>0</v>
      </c>
      <c r="I387" s="65">
        <v>0</v>
      </c>
      <c r="J387" s="65">
        <v>0</v>
      </c>
      <c r="K387" s="65">
        <v>0</v>
      </c>
      <c r="L387" s="66">
        <v>0</v>
      </c>
      <c r="N387" s="86">
        <v>20000</v>
      </c>
      <c r="O387" s="64">
        <v>600</v>
      </c>
      <c r="P387" s="65">
        <v>13701</v>
      </c>
      <c r="Q387" s="65">
        <v>15787</v>
      </c>
      <c r="R387" s="65">
        <v>18228</v>
      </c>
      <c r="S387" s="65">
        <v>0</v>
      </c>
      <c r="T387" s="65">
        <v>0</v>
      </c>
      <c r="U387" s="65">
        <v>0</v>
      </c>
      <c r="V387" s="65">
        <v>0</v>
      </c>
      <c r="W387" s="65">
        <v>0</v>
      </c>
      <c r="X387" s="66">
        <v>0</v>
      </c>
    </row>
    <row r="388" spans="2:24" ht="15.5" x14ac:dyDescent="0.35">
      <c r="B388" s="86">
        <v>20000</v>
      </c>
      <c r="C388" s="67" t="s">
        <v>140</v>
      </c>
      <c r="D388" s="65">
        <v>22830</v>
      </c>
      <c r="E388" s="65">
        <v>22064</v>
      </c>
      <c r="F388" s="65">
        <v>21401</v>
      </c>
      <c r="G388" s="65">
        <v>20225</v>
      </c>
      <c r="H388" s="65">
        <v>20253</v>
      </c>
      <c r="I388" s="65">
        <v>20271</v>
      </c>
      <c r="J388" s="65">
        <v>20299</v>
      </c>
      <c r="K388" s="65">
        <v>20338</v>
      </c>
      <c r="L388" s="66">
        <v>20105</v>
      </c>
      <c r="N388" s="86">
        <v>20000</v>
      </c>
      <c r="O388" s="67" t="s">
        <v>140</v>
      </c>
      <c r="P388" s="65">
        <v>22720</v>
      </c>
      <c r="Q388" s="65">
        <v>21985</v>
      </c>
      <c r="R388" s="65">
        <v>21329</v>
      </c>
      <c r="S388" s="65">
        <v>20227</v>
      </c>
      <c r="T388" s="65">
        <v>20254</v>
      </c>
      <c r="U388" s="65">
        <v>20272</v>
      </c>
      <c r="V388" s="65">
        <v>20303</v>
      </c>
      <c r="W388" s="65">
        <v>20342</v>
      </c>
      <c r="X388" s="66">
        <v>20058</v>
      </c>
    </row>
    <row r="389" spans="2:24" ht="16" thickBot="1" x14ac:dyDescent="0.4">
      <c r="B389" s="87">
        <v>20000</v>
      </c>
      <c r="C389" s="68" t="s">
        <v>141</v>
      </c>
      <c r="D389" s="69">
        <v>655.5</v>
      </c>
      <c r="E389" s="69">
        <v>634.6</v>
      </c>
      <c r="F389" s="69">
        <v>617</v>
      </c>
      <c r="G389" s="69">
        <v>581.1</v>
      </c>
      <c r="H389" s="69">
        <v>574.79999999999995</v>
      </c>
      <c r="I389" s="69">
        <v>570.9</v>
      </c>
      <c r="J389" s="69">
        <v>564.6</v>
      </c>
      <c r="K389" s="69">
        <v>555.79999999999995</v>
      </c>
      <c r="L389" s="70">
        <v>542.20000000000005</v>
      </c>
      <c r="N389" s="87">
        <v>20000</v>
      </c>
      <c r="O389" s="68" t="s">
        <v>141</v>
      </c>
      <c r="P389" s="69">
        <v>652</v>
      </c>
      <c r="Q389" s="69">
        <v>632.5</v>
      </c>
      <c r="R389" s="69">
        <v>615.1</v>
      </c>
      <c r="S389" s="69">
        <v>560.6</v>
      </c>
      <c r="T389" s="69">
        <v>574.5</v>
      </c>
      <c r="U389" s="69">
        <v>570.6</v>
      </c>
      <c r="V389" s="69">
        <v>563.70000000000005</v>
      </c>
      <c r="W389" s="69">
        <v>554.9</v>
      </c>
      <c r="X389" s="70">
        <v>540.20000000000005</v>
      </c>
    </row>
    <row r="390" spans="2:24" ht="15.5" x14ac:dyDescent="0.35">
      <c r="B390" s="85">
        <v>25000</v>
      </c>
      <c r="C390" s="71">
        <v>360</v>
      </c>
      <c r="D390" s="72">
        <v>8498</v>
      </c>
      <c r="E390" s="72">
        <v>8818</v>
      </c>
      <c r="F390" s="72">
        <v>9152</v>
      </c>
      <c r="G390" s="72">
        <v>9532</v>
      </c>
      <c r="H390" s="72">
        <v>9911</v>
      </c>
      <c r="I390" s="72">
        <v>10290</v>
      </c>
      <c r="J390" s="72">
        <v>10674</v>
      </c>
      <c r="K390" s="72">
        <v>11069</v>
      </c>
      <c r="L390" s="73">
        <v>11464</v>
      </c>
      <c r="N390" s="85">
        <v>25000</v>
      </c>
      <c r="O390" s="71">
        <v>360</v>
      </c>
      <c r="P390" s="72">
        <v>10119</v>
      </c>
      <c r="Q390" s="72">
        <v>10449</v>
      </c>
      <c r="R390" s="72">
        <v>10883</v>
      </c>
      <c r="S390" s="72">
        <v>11274</v>
      </c>
      <c r="T390" s="72">
        <v>11865</v>
      </c>
      <c r="U390" s="72">
        <v>12056</v>
      </c>
      <c r="V390" s="72">
        <v>12447</v>
      </c>
      <c r="W390" s="72">
        <v>12838</v>
      </c>
      <c r="X390" s="73">
        <v>13229</v>
      </c>
    </row>
    <row r="391" spans="2:24" ht="15.5" x14ac:dyDescent="0.35">
      <c r="B391" s="86">
        <v>25000</v>
      </c>
      <c r="C391" s="74">
        <v>400</v>
      </c>
      <c r="D391" s="75">
        <v>7276</v>
      </c>
      <c r="E391" s="75">
        <v>7671</v>
      </c>
      <c r="F391" s="75">
        <v>8073</v>
      </c>
      <c r="G391" s="75">
        <v>8501</v>
      </c>
      <c r="H391" s="75">
        <v>8930</v>
      </c>
      <c r="I391" s="75">
        <v>9374</v>
      </c>
      <c r="J391" s="75">
        <v>9867</v>
      </c>
      <c r="K391" s="75">
        <v>10360</v>
      </c>
      <c r="L391" s="76">
        <v>10864</v>
      </c>
      <c r="N391" s="86">
        <v>25000</v>
      </c>
      <c r="O391" s="74">
        <v>400</v>
      </c>
      <c r="P391" s="75">
        <v>7963</v>
      </c>
      <c r="Q391" s="75">
        <v>8388</v>
      </c>
      <c r="R391" s="75">
        <v>8815</v>
      </c>
      <c r="S391" s="75">
        <v>9242</v>
      </c>
      <c r="T391" s="75">
        <v>9733</v>
      </c>
      <c r="U391" s="75">
        <v>10225</v>
      </c>
      <c r="V391" s="75">
        <v>10718</v>
      </c>
      <c r="W391" s="75">
        <v>11243</v>
      </c>
      <c r="X391" s="76">
        <v>11768</v>
      </c>
    </row>
    <row r="392" spans="2:24" ht="15.5" x14ac:dyDescent="0.35">
      <c r="B392" s="86">
        <v>25000</v>
      </c>
      <c r="C392" s="74">
        <v>440</v>
      </c>
      <c r="D392" s="75">
        <v>7028</v>
      </c>
      <c r="E392" s="77">
        <v>7544</v>
      </c>
      <c r="F392" s="75">
        <v>8059</v>
      </c>
      <c r="G392" s="75">
        <v>8596</v>
      </c>
      <c r="H392" s="75">
        <v>9140</v>
      </c>
      <c r="I392" s="75">
        <v>9713</v>
      </c>
      <c r="J392" s="75">
        <v>10322</v>
      </c>
      <c r="K392" s="75">
        <v>10939</v>
      </c>
      <c r="L392" s="76">
        <v>11605</v>
      </c>
      <c r="N392" s="86">
        <v>25000</v>
      </c>
      <c r="O392" s="74">
        <v>440</v>
      </c>
      <c r="P392" s="75">
        <v>7508</v>
      </c>
      <c r="Q392" s="77">
        <v>8026</v>
      </c>
      <c r="R392" s="75">
        <v>8564</v>
      </c>
      <c r="S392" s="75">
        <v>9111</v>
      </c>
      <c r="T392" s="75">
        <v>9683</v>
      </c>
      <c r="U392" s="75">
        <v>10295</v>
      </c>
      <c r="V392" s="75">
        <v>10914</v>
      </c>
      <c r="W392" s="75">
        <v>11583</v>
      </c>
      <c r="X392" s="76">
        <v>12252</v>
      </c>
    </row>
    <row r="393" spans="2:24" ht="15.5" x14ac:dyDescent="0.35">
      <c r="B393" s="86">
        <v>25000</v>
      </c>
      <c r="C393" s="74">
        <v>480</v>
      </c>
      <c r="D393" s="75">
        <v>7248</v>
      </c>
      <c r="E393" s="78">
        <v>7905</v>
      </c>
      <c r="F393" s="75">
        <v>8568</v>
      </c>
      <c r="G393" s="75">
        <v>9248</v>
      </c>
      <c r="H393" s="75">
        <v>9948</v>
      </c>
      <c r="I393" s="75">
        <v>10685</v>
      </c>
      <c r="J393" s="75">
        <v>11474</v>
      </c>
      <c r="K393" s="75">
        <v>12299</v>
      </c>
      <c r="L393" s="76">
        <v>13154</v>
      </c>
      <c r="N393" s="86">
        <v>25000</v>
      </c>
      <c r="O393" s="74">
        <v>480</v>
      </c>
      <c r="P393" s="75">
        <v>7577</v>
      </c>
      <c r="Q393" s="78">
        <v>8240</v>
      </c>
      <c r="R393" s="75">
        <v>8919</v>
      </c>
      <c r="S393" s="75">
        <v>9603</v>
      </c>
      <c r="T393" s="75">
        <v>10343</v>
      </c>
      <c r="U393" s="75">
        <v>11097</v>
      </c>
      <c r="V393" s="75">
        <v>11930</v>
      </c>
      <c r="W393" s="75">
        <v>12775</v>
      </c>
      <c r="X393" s="76">
        <v>13846</v>
      </c>
    </row>
    <row r="394" spans="2:24" ht="15.5" x14ac:dyDescent="0.35">
      <c r="B394" s="86">
        <v>25000</v>
      </c>
      <c r="C394" s="74">
        <v>520</v>
      </c>
      <c r="D394" s="75">
        <v>7842</v>
      </c>
      <c r="E394" s="75">
        <v>8674</v>
      </c>
      <c r="F394" s="75">
        <v>9541</v>
      </c>
      <c r="G394" s="75">
        <v>10439</v>
      </c>
      <c r="H394" s="75">
        <v>11372</v>
      </c>
      <c r="I394" s="75">
        <v>12392</v>
      </c>
      <c r="J394" s="75">
        <v>13471</v>
      </c>
      <c r="K394" s="75">
        <v>14560</v>
      </c>
      <c r="L394" s="76">
        <v>15697</v>
      </c>
      <c r="N394" s="86">
        <v>25000</v>
      </c>
      <c r="O394" s="74">
        <v>520</v>
      </c>
      <c r="P394" s="75">
        <v>8117</v>
      </c>
      <c r="Q394" s="75">
        <v>8966</v>
      </c>
      <c r="R394" s="75">
        <v>9839</v>
      </c>
      <c r="S394" s="75">
        <v>10780</v>
      </c>
      <c r="T394" s="75">
        <v>11733</v>
      </c>
      <c r="U394" s="75">
        <v>12782</v>
      </c>
      <c r="V394" s="75">
        <v>13872</v>
      </c>
      <c r="W394" s="75">
        <v>14989</v>
      </c>
      <c r="X394" s="76">
        <v>16109</v>
      </c>
    </row>
    <row r="395" spans="2:24" ht="15.5" x14ac:dyDescent="0.35">
      <c r="B395" s="86">
        <v>25000</v>
      </c>
      <c r="C395" s="74">
        <v>560</v>
      </c>
      <c r="D395" s="75">
        <v>9099</v>
      </c>
      <c r="E395" s="75">
        <v>10350</v>
      </c>
      <c r="F395" s="75">
        <v>11670</v>
      </c>
      <c r="G395" s="75">
        <v>13115</v>
      </c>
      <c r="H395" s="75">
        <v>14685</v>
      </c>
      <c r="I395" s="75">
        <v>16299</v>
      </c>
      <c r="J395" s="75">
        <v>0</v>
      </c>
      <c r="K395" s="75">
        <v>0</v>
      </c>
      <c r="L395" s="76">
        <v>0</v>
      </c>
      <c r="N395" s="86">
        <v>25000</v>
      </c>
      <c r="O395" s="74">
        <v>560</v>
      </c>
      <c r="P395" s="75">
        <v>9321</v>
      </c>
      <c r="Q395" s="75">
        <v>10577</v>
      </c>
      <c r="R395" s="75">
        <v>11909</v>
      </c>
      <c r="S395" s="75">
        <v>13387</v>
      </c>
      <c r="T395" s="75">
        <v>14937</v>
      </c>
      <c r="U395" s="75">
        <v>18543</v>
      </c>
      <c r="V395" s="75">
        <v>0</v>
      </c>
      <c r="W395" s="75">
        <v>0</v>
      </c>
      <c r="X395" s="76">
        <v>0</v>
      </c>
    </row>
    <row r="396" spans="2:24" ht="16" thickBot="1" x14ac:dyDescent="0.4">
      <c r="B396" s="87">
        <v>25000</v>
      </c>
      <c r="C396" s="79">
        <v>600</v>
      </c>
      <c r="D396" s="80">
        <v>13415</v>
      </c>
      <c r="E396" s="80">
        <v>15246</v>
      </c>
      <c r="F396" s="80">
        <v>17536</v>
      </c>
      <c r="G396" s="80">
        <v>0</v>
      </c>
      <c r="H396" s="80">
        <v>0</v>
      </c>
      <c r="I396" s="80">
        <v>0</v>
      </c>
      <c r="J396" s="80">
        <v>0</v>
      </c>
      <c r="K396" s="80">
        <v>0</v>
      </c>
      <c r="L396" s="81">
        <v>0</v>
      </c>
      <c r="N396" s="87">
        <v>25000</v>
      </c>
      <c r="O396" s="79">
        <v>600</v>
      </c>
      <c r="P396" s="80">
        <v>13904</v>
      </c>
      <c r="Q396" s="80">
        <v>15786</v>
      </c>
      <c r="R396" s="80">
        <v>0</v>
      </c>
      <c r="S396" s="80">
        <v>0</v>
      </c>
      <c r="T396" s="80">
        <v>0</v>
      </c>
      <c r="U396" s="80">
        <v>0</v>
      </c>
      <c r="V396" s="80">
        <v>0</v>
      </c>
      <c r="W396" s="80">
        <v>0</v>
      </c>
      <c r="X396" s="81">
        <v>0</v>
      </c>
    </row>
    <row r="397" spans="2:24" ht="15.5" x14ac:dyDescent="0.35">
      <c r="B397" s="85">
        <v>30000</v>
      </c>
      <c r="C397" s="71">
        <v>360</v>
      </c>
      <c r="D397" s="62">
        <v>11793</v>
      </c>
      <c r="E397" s="72">
        <v>12113</v>
      </c>
      <c r="F397" s="72">
        <v>12432</v>
      </c>
      <c r="G397" s="72">
        <v>12752</v>
      </c>
      <c r="H397" s="72">
        <v>13072</v>
      </c>
      <c r="I397" s="72">
        <v>13392</v>
      </c>
      <c r="J397" s="72">
        <v>13712</v>
      </c>
      <c r="K397" s="72">
        <v>14033</v>
      </c>
      <c r="L397" s="73">
        <v>0</v>
      </c>
      <c r="N397" s="85">
        <v>30000</v>
      </c>
      <c r="O397" s="71">
        <v>360</v>
      </c>
      <c r="P397" s="62">
        <v>14089</v>
      </c>
      <c r="Q397" s="72">
        <v>14402</v>
      </c>
      <c r="R397" s="72">
        <v>14717</v>
      </c>
      <c r="S397" s="72">
        <v>15031</v>
      </c>
      <c r="T397" s="72">
        <v>15348</v>
      </c>
      <c r="U397" s="72">
        <v>15660</v>
      </c>
      <c r="V397" s="72">
        <v>15975</v>
      </c>
      <c r="W397" s="72">
        <v>0</v>
      </c>
      <c r="X397" s="73">
        <v>0</v>
      </c>
    </row>
    <row r="398" spans="2:24" ht="15.5" x14ac:dyDescent="0.35">
      <c r="B398" s="86">
        <v>30000</v>
      </c>
      <c r="C398" s="74">
        <v>400</v>
      </c>
      <c r="D398" s="78">
        <v>8297</v>
      </c>
      <c r="E398" s="75">
        <v>8715</v>
      </c>
      <c r="F398" s="75">
        <v>9146</v>
      </c>
      <c r="G398" s="75">
        <v>9577</v>
      </c>
      <c r="H398" s="75">
        <v>10017</v>
      </c>
      <c r="I398" s="75">
        <v>10468</v>
      </c>
      <c r="J398" s="75">
        <v>10902</v>
      </c>
      <c r="K398" s="75">
        <v>11344</v>
      </c>
      <c r="L398" s="76">
        <v>0</v>
      </c>
      <c r="N398" s="86">
        <v>30000</v>
      </c>
      <c r="O398" s="74">
        <v>400</v>
      </c>
      <c r="P398" s="78">
        <v>9987</v>
      </c>
      <c r="Q398" s="75">
        <v>10436</v>
      </c>
      <c r="R398" s="75">
        <v>10856</v>
      </c>
      <c r="S398" s="75">
        <v>11290</v>
      </c>
      <c r="T398" s="75">
        <v>11725</v>
      </c>
      <c r="U398" s="75">
        <v>12159</v>
      </c>
      <c r="V398" s="75">
        <v>12594</v>
      </c>
      <c r="W398" s="75">
        <v>0</v>
      </c>
      <c r="X398" s="76">
        <v>0</v>
      </c>
    </row>
    <row r="399" spans="2:24" ht="15.5" x14ac:dyDescent="0.35">
      <c r="B399" s="86">
        <v>30000</v>
      </c>
      <c r="C399" s="74">
        <v>440</v>
      </c>
      <c r="D399" s="75">
        <v>7175</v>
      </c>
      <c r="E399" s="77">
        <v>7646</v>
      </c>
      <c r="F399" s="75">
        <v>8154</v>
      </c>
      <c r="G399" s="75">
        <v>8670</v>
      </c>
      <c r="H399" s="75">
        <v>9228</v>
      </c>
      <c r="I399" s="75">
        <v>9786</v>
      </c>
      <c r="J399" s="75">
        <v>10372</v>
      </c>
      <c r="K399" s="75">
        <v>10959</v>
      </c>
      <c r="L399" s="76">
        <v>0</v>
      </c>
      <c r="N399" s="86">
        <v>30000</v>
      </c>
      <c r="O399" s="74">
        <v>440</v>
      </c>
      <c r="P399" s="75">
        <v>7928</v>
      </c>
      <c r="Q399" s="77">
        <v>8437</v>
      </c>
      <c r="R399" s="75">
        <v>8983</v>
      </c>
      <c r="S399" s="75">
        <v>9545</v>
      </c>
      <c r="T399" s="75">
        <v>10123</v>
      </c>
      <c r="U399" s="75">
        <v>10711</v>
      </c>
      <c r="V399" s="75">
        <v>11304</v>
      </c>
      <c r="W399" s="75">
        <v>0</v>
      </c>
      <c r="X399" s="76">
        <v>0</v>
      </c>
    </row>
    <row r="400" spans="2:24" ht="15.5" x14ac:dyDescent="0.35">
      <c r="B400" s="86">
        <v>30000</v>
      </c>
      <c r="C400" s="74">
        <v>480</v>
      </c>
      <c r="D400" s="75">
        <v>6965</v>
      </c>
      <c r="E400" s="75">
        <v>7543</v>
      </c>
      <c r="F400" s="75">
        <v>8158</v>
      </c>
      <c r="G400" s="75">
        <v>8790</v>
      </c>
      <c r="H400" s="75">
        <v>9483</v>
      </c>
      <c r="I400" s="75">
        <v>10201</v>
      </c>
      <c r="J400" s="75">
        <v>10951</v>
      </c>
      <c r="K400" s="75">
        <v>11705</v>
      </c>
      <c r="L400" s="76">
        <v>0</v>
      </c>
      <c r="N400" s="86">
        <v>30000</v>
      </c>
      <c r="O400" s="74">
        <v>480</v>
      </c>
      <c r="P400" s="75">
        <v>7427</v>
      </c>
      <c r="Q400" s="75">
        <v>8038</v>
      </c>
      <c r="R400" s="75">
        <v>8870</v>
      </c>
      <c r="S400" s="75">
        <v>9364</v>
      </c>
      <c r="T400" s="75">
        <v>10079</v>
      </c>
      <c r="U400" s="75">
        <v>10837</v>
      </c>
      <c r="V400" s="75">
        <v>11598</v>
      </c>
      <c r="W400" s="75">
        <v>0</v>
      </c>
      <c r="X400" s="76">
        <v>0</v>
      </c>
    </row>
    <row r="401" spans="2:24" ht="15.5" x14ac:dyDescent="0.35">
      <c r="B401" s="86">
        <v>30000</v>
      </c>
      <c r="C401" s="74">
        <v>520</v>
      </c>
      <c r="D401" s="75">
        <v>7327</v>
      </c>
      <c r="E401" s="75">
        <v>8088</v>
      </c>
      <c r="F401" s="75">
        <v>8880</v>
      </c>
      <c r="G401" s="75">
        <v>9719</v>
      </c>
      <c r="H401" s="75">
        <v>10649</v>
      </c>
      <c r="I401" s="75">
        <v>11634</v>
      </c>
      <c r="J401" s="75">
        <v>12634</v>
      </c>
      <c r="K401" s="75">
        <v>0</v>
      </c>
      <c r="L401" s="76">
        <v>0</v>
      </c>
      <c r="N401" s="86">
        <v>30000</v>
      </c>
      <c r="O401" s="74">
        <v>520</v>
      </c>
      <c r="P401" s="75">
        <v>7696</v>
      </c>
      <c r="Q401" s="75">
        <v>8487</v>
      </c>
      <c r="R401" s="75">
        <v>9311</v>
      </c>
      <c r="S401" s="75">
        <v>10188</v>
      </c>
      <c r="T401" s="75">
        <v>11175</v>
      </c>
      <c r="U401" s="75">
        <v>12185</v>
      </c>
      <c r="V401" s="75">
        <v>0</v>
      </c>
      <c r="W401" s="75">
        <v>0</v>
      </c>
      <c r="X401" s="76">
        <v>0</v>
      </c>
    </row>
    <row r="402" spans="2:24" ht="15.5" x14ac:dyDescent="0.35">
      <c r="B402" s="86">
        <v>30000</v>
      </c>
      <c r="C402" s="74">
        <v>560</v>
      </c>
      <c r="D402" s="75">
        <v>8603</v>
      </c>
      <c r="E402" s="75">
        <v>9772</v>
      </c>
      <c r="F402" s="75">
        <v>11088</v>
      </c>
      <c r="G402" s="75">
        <v>0</v>
      </c>
      <c r="H402" s="75">
        <v>0</v>
      </c>
      <c r="I402" s="75">
        <v>0</v>
      </c>
      <c r="J402" s="75">
        <v>0</v>
      </c>
      <c r="K402" s="75">
        <v>0</v>
      </c>
      <c r="L402" s="76">
        <v>0</v>
      </c>
      <c r="N402" s="86">
        <v>30000</v>
      </c>
      <c r="O402" s="74">
        <v>560</v>
      </c>
      <c r="P402" s="75">
        <v>8958</v>
      </c>
      <c r="Q402" s="75">
        <v>10172</v>
      </c>
      <c r="R402" s="75">
        <v>11581</v>
      </c>
      <c r="S402" s="75">
        <v>0</v>
      </c>
      <c r="T402" s="75">
        <v>0</v>
      </c>
      <c r="U402" s="75">
        <v>0</v>
      </c>
      <c r="V402" s="75">
        <v>0</v>
      </c>
      <c r="W402" s="75">
        <v>0</v>
      </c>
      <c r="X402" s="76">
        <v>0</v>
      </c>
    </row>
    <row r="403" spans="2:24" ht="16" thickBot="1" x14ac:dyDescent="0.4">
      <c r="B403" s="87">
        <v>30000</v>
      </c>
      <c r="C403" s="79">
        <v>600</v>
      </c>
      <c r="D403" s="80">
        <v>13882</v>
      </c>
      <c r="E403" s="80">
        <v>0</v>
      </c>
      <c r="F403" s="80">
        <v>0</v>
      </c>
      <c r="G403" s="80">
        <v>0</v>
      </c>
      <c r="H403" s="80">
        <v>0</v>
      </c>
      <c r="I403" s="80">
        <v>0</v>
      </c>
      <c r="J403" s="80">
        <v>0</v>
      </c>
      <c r="K403" s="80">
        <v>0</v>
      </c>
      <c r="L403" s="81">
        <v>0</v>
      </c>
      <c r="N403" s="87">
        <v>30000</v>
      </c>
      <c r="O403" s="79">
        <v>600</v>
      </c>
      <c r="P403" s="80">
        <v>14587</v>
      </c>
      <c r="Q403" s="80">
        <v>0</v>
      </c>
      <c r="R403" s="80">
        <v>0</v>
      </c>
      <c r="S403" s="80">
        <v>0</v>
      </c>
      <c r="T403" s="80">
        <v>0</v>
      </c>
      <c r="U403" s="80">
        <v>0</v>
      </c>
      <c r="V403" s="80">
        <v>0</v>
      </c>
      <c r="W403" s="80">
        <v>0</v>
      </c>
      <c r="X403" s="81">
        <v>0</v>
      </c>
    </row>
    <row r="404" spans="2:24" ht="15.5" x14ac:dyDescent="0.35">
      <c r="B404" s="85">
        <v>35000</v>
      </c>
      <c r="C404" s="71">
        <v>360</v>
      </c>
      <c r="D404" s="72">
        <v>16330</v>
      </c>
      <c r="E404" s="72">
        <v>16583</v>
      </c>
      <c r="F404" s="72">
        <v>16836</v>
      </c>
      <c r="G404" s="72">
        <v>17089</v>
      </c>
      <c r="H404" s="72">
        <v>0</v>
      </c>
      <c r="I404" s="72">
        <v>0</v>
      </c>
      <c r="J404" s="72">
        <v>0</v>
      </c>
      <c r="K404" s="72">
        <v>0</v>
      </c>
      <c r="L404" s="73">
        <v>0</v>
      </c>
      <c r="N404" s="85">
        <v>35000</v>
      </c>
      <c r="O404" s="71">
        <v>360</v>
      </c>
      <c r="P404" s="72">
        <v>18962</v>
      </c>
      <c r="Q404" s="72">
        <v>19218</v>
      </c>
      <c r="R404" s="72">
        <v>19471</v>
      </c>
      <c r="S404" s="72">
        <v>0</v>
      </c>
      <c r="T404" s="72">
        <v>0</v>
      </c>
      <c r="U404" s="72">
        <v>0</v>
      </c>
      <c r="V404" s="72">
        <v>0</v>
      </c>
      <c r="W404" s="72">
        <v>0</v>
      </c>
      <c r="X404" s="73">
        <v>0</v>
      </c>
    </row>
    <row r="405" spans="2:24" ht="15.5" x14ac:dyDescent="0.35">
      <c r="B405" s="86">
        <v>35000</v>
      </c>
      <c r="C405" s="74">
        <v>400</v>
      </c>
      <c r="D405" s="75">
        <v>11691</v>
      </c>
      <c r="E405" s="75">
        <v>12045</v>
      </c>
      <c r="F405" s="75">
        <v>12399</v>
      </c>
      <c r="G405" s="75">
        <v>12753</v>
      </c>
      <c r="H405" s="75">
        <v>0</v>
      </c>
      <c r="I405" s="75">
        <v>0</v>
      </c>
      <c r="J405" s="75">
        <v>0</v>
      </c>
      <c r="K405" s="75">
        <v>0</v>
      </c>
      <c r="L405" s="76">
        <v>0</v>
      </c>
      <c r="N405" s="86">
        <v>35000</v>
      </c>
      <c r="O405" s="74">
        <v>400</v>
      </c>
      <c r="P405" s="75">
        <v>13924</v>
      </c>
      <c r="Q405" s="75">
        <v>14276</v>
      </c>
      <c r="R405" s="75">
        <v>14627</v>
      </c>
      <c r="S405" s="75">
        <v>0</v>
      </c>
      <c r="T405" s="75">
        <v>0</v>
      </c>
      <c r="U405" s="75">
        <v>0</v>
      </c>
      <c r="V405" s="75">
        <v>0</v>
      </c>
      <c r="W405" s="75">
        <v>0</v>
      </c>
      <c r="X405" s="76">
        <v>0</v>
      </c>
    </row>
    <row r="406" spans="2:24" ht="15.5" x14ac:dyDescent="0.35">
      <c r="B406" s="86">
        <v>35000</v>
      </c>
      <c r="C406" s="74">
        <v>440</v>
      </c>
      <c r="D406" s="75">
        <v>8578</v>
      </c>
      <c r="E406" s="75">
        <v>9075</v>
      </c>
      <c r="F406" s="75">
        <v>9558</v>
      </c>
      <c r="G406" s="75">
        <v>10049</v>
      </c>
      <c r="H406" s="75">
        <v>0</v>
      </c>
      <c r="I406" s="75">
        <v>0</v>
      </c>
      <c r="J406" s="75">
        <v>0</v>
      </c>
      <c r="K406" s="75">
        <v>0</v>
      </c>
      <c r="L406" s="76">
        <v>0</v>
      </c>
      <c r="N406" s="86">
        <v>35000</v>
      </c>
      <c r="O406" s="74">
        <v>440</v>
      </c>
      <c r="P406" s="75">
        <v>10288</v>
      </c>
      <c r="Q406" s="75">
        <v>10770</v>
      </c>
      <c r="R406" s="75">
        <v>11252</v>
      </c>
      <c r="S406" s="75">
        <v>0</v>
      </c>
      <c r="T406" s="75">
        <v>0</v>
      </c>
      <c r="U406" s="75">
        <v>0</v>
      </c>
      <c r="V406" s="75">
        <v>0</v>
      </c>
      <c r="W406" s="75">
        <v>0</v>
      </c>
      <c r="X406" s="76">
        <v>0</v>
      </c>
    </row>
    <row r="407" spans="2:24" ht="15.5" x14ac:dyDescent="0.35">
      <c r="B407" s="86">
        <v>35000</v>
      </c>
      <c r="C407" s="74">
        <v>480</v>
      </c>
      <c r="D407" s="75">
        <v>7302</v>
      </c>
      <c r="E407" s="75">
        <v>7900</v>
      </c>
      <c r="F407" s="75">
        <v>8543</v>
      </c>
      <c r="G407" s="75">
        <v>9192</v>
      </c>
      <c r="H407" s="75">
        <v>0</v>
      </c>
      <c r="I407" s="75">
        <v>0</v>
      </c>
      <c r="J407" s="75">
        <v>0</v>
      </c>
      <c r="K407" s="75">
        <v>0</v>
      </c>
      <c r="L407" s="76">
        <v>0</v>
      </c>
      <c r="N407" s="86">
        <v>35000</v>
      </c>
      <c r="O407" s="74">
        <v>480</v>
      </c>
      <c r="P407" s="75">
        <v>8326</v>
      </c>
      <c r="Q407" s="75">
        <v>8975</v>
      </c>
      <c r="R407" s="75">
        <v>9634</v>
      </c>
      <c r="S407" s="75">
        <v>0</v>
      </c>
      <c r="T407" s="75">
        <v>0</v>
      </c>
      <c r="U407" s="75">
        <v>0</v>
      </c>
      <c r="V407" s="75">
        <v>0</v>
      </c>
      <c r="W407" s="75">
        <v>0</v>
      </c>
      <c r="X407" s="76">
        <v>0</v>
      </c>
    </row>
    <row r="408" spans="2:24" ht="15.5" x14ac:dyDescent="0.35">
      <c r="B408" s="86">
        <v>35000</v>
      </c>
      <c r="C408" s="74">
        <v>520</v>
      </c>
      <c r="D408" s="75">
        <v>7345</v>
      </c>
      <c r="E408" s="75">
        <v>8109</v>
      </c>
      <c r="F408" s="75">
        <v>8958</v>
      </c>
      <c r="G408" s="75">
        <v>9641</v>
      </c>
      <c r="H408" s="75">
        <v>0</v>
      </c>
      <c r="I408" s="75">
        <v>0</v>
      </c>
      <c r="J408" s="75">
        <v>0</v>
      </c>
      <c r="K408" s="75">
        <v>0</v>
      </c>
      <c r="L408" s="76">
        <v>0</v>
      </c>
      <c r="N408" s="86">
        <v>35000</v>
      </c>
      <c r="O408" s="74">
        <v>520</v>
      </c>
      <c r="P408" s="75">
        <v>7990</v>
      </c>
      <c r="Q408" s="75">
        <v>8846</v>
      </c>
      <c r="R408" s="75">
        <v>9740</v>
      </c>
      <c r="S408" s="75">
        <v>0</v>
      </c>
      <c r="T408" s="75">
        <v>0</v>
      </c>
      <c r="U408" s="75">
        <v>0</v>
      </c>
      <c r="V408" s="75">
        <v>0</v>
      </c>
      <c r="W408" s="75">
        <v>0</v>
      </c>
      <c r="X408" s="76">
        <v>0</v>
      </c>
    </row>
    <row r="409" spans="2:24" ht="15.5" x14ac:dyDescent="0.35">
      <c r="B409" s="86">
        <v>35000</v>
      </c>
      <c r="C409" s="74">
        <v>560</v>
      </c>
      <c r="D409" s="75">
        <v>10054</v>
      </c>
      <c r="E409" s="75">
        <v>0</v>
      </c>
      <c r="F409" s="75">
        <v>0</v>
      </c>
      <c r="G409" s="75">
        <v>0</v>
      </c>
      <c r="H409" s="75">
        <v>0</v>
      </c>
      <c r="I409" s="75">
        <v>0</v>
      </c>
      <c r="J409" s="75">
        <v>0</v>
      </c>
      <c r="K409" s="75">
        <v>0</v>
      </c>
      <c r="L409" s="76">
        <v>0</v>
      </c>
      <c r="N409" s="86">
        <v>35000</v>
      </c>
      <c r="O409" s="74">
        <v>560</v>
      </c>
      <c r="P409" s="75">
        <v>10844</v>
      </c>
      <c r="Q409" s="75">
        <v>0</v>
      </c>
      <c r="R409" s="75">
        <v>0</v>
      </c>
      <c r="S409" s="75">
        <v>0</v>
      </c>
      <c r="T409" s="75">
        <v>0</v>
      </c>
      <c r="U409" s="75">
        <v>0</v>
      </c>
      <c r="V409" s="75">
        <v>0</v>
      </c>
      <c r="W409" s="75">
        <v>0</v>
      </c>
      <c r="X409" s="76">
        <v>0</v>
      </c>
    </row>
    <row r="410" spans="2:24" ht="16" thickBot="1" x14ac:dyDescent="0.4">
      <c r="B410" s="87">
        <v>35000</v>
      </c>
      <c r="C410" s="79">
        <v>600</v>
      </c>
      <c r="D410" s="80">
        <v>0</v>
      </c>
      <c r="E410" s="80">
        <v>0</v>
      </c>
      <c r="F410" s="80">
        <v>0</v>
      </c>
      <c r="G410" s="80">
        <v>0</v>
      </c>
      <c r="H410" s="80">
        <v>0</v>
      </c>
      <c r="I410" s="80">
        <v>0</v>
      </c>
      <c r="J410" s="80">
        <v>0</v>
      </c>
      <c r="K410" s="80">
        <v>0</v>
      </c>
      <c r="L410" s="81">
        <v>0</v>
      </c>
      <c r="N410" s="87">
        <v>35000</v>
      </c>
      <c r="O410" s="79">
        <v>600</v>
      </c>
      <c r="P410" s="80">
        <v>0</v>
      </c>
      <c r="Q410" s="80">
        <v>0</v>
      </c>
      <c r="R410" s="80">
        <v>0</v>
      </c>
      <c r="S410" s="80">
        <v>0</v>
      </c>
      <c r="T410" s="80">
        <v>0</v>
      </c>
      <c r="U410" s="80">
        <v>0</v>
      </c>
      <c r="V410" s="80">
        <v>0</v>
      </c>
      <c r="W410" s="80">
        <v>0</v>
      </c>
      <c r="X410" s="81">
        <v>0</v>
      </c>
    </row>
    <row r="411" spans="2:24" ht="15.5" x14ac:dyDescent="0.35">
      <c r="B411" s="85">
        <v>40000</v>
      </c>
      <c r="C411" s="71">
        <v>360</v>
      </c>
      <c r="D411" s="72">
        <v>0</v>
      </c>
      <c r="E411" s="72">
        <v>0</v>
      </c>
      <c r="F411" s="72">
        <v>0</v>
      </c>
      <c r="G411" s="72">
        <v>0</v>
      </c>
      <c r="H411" s="72">
        <v>0</v>
      </c>
      <c r="I411" s="72">
        <v>0</v>
      </c>
      <c r="J411" s="72">
        <v>0</v>
      </c>
      <c r="K411" s="72">
        <v>0</v>
      </c>
      <c r="L411" s="73">
        <v>0</v>
      </c>
      <c r="N411" s="85">
        <v>40000</v>
      </c>
      <c r="O411" s="71">
        <v>360</v>
      </c>
      <c r="P411" s="72">
        <v>0</v>
      </c>
      <c r="Q411" s="72">
        <v>0</v>
      </c>
      <c r="R411" s="72">
        <v>0</v>
      </c>
      <c r="S411" s="72">
        <v>0</v>
      </c>
      <c r="T411" s="72">
        <v>0</v>
      </c>
      <c r="U411" s="72">
        <v>0</v>
      </c>
      <c r="V411" s="72">
        <v>0</v>
      </c>
      <c r="W411" s="72">
        <v>0</v>
      </c>
      <c r="X411" s="73">
        <v>0</v>
      </c>
    </row>
    <row r="412" spans="2:24" ht="15.5" x14ac:dyDescent="0.35">
      <c r="B412" s="86">
        <v>40000</v>
      </c>
      <c r="C412" s="74">
        <v>400</v>
      </c>
      <c r="D412" s="75">
        <v>0</v>
      </c>
      <c r="E412" s="75">
        <v>0</v>
      </c>
      <c r="F412" s="75">
        <v>0</v>
      </c>
      <c r="G412" s="75">
        <v>0</v>
      </c>
      <c r="H412" s="75">
        <v>0</v>
      </c>
      <c r="I412" s="75">
        <v>0</v>
      </c>
      <c r="J412" s="75">
        <v>0</v>
      </c>
      <c r="K412" s="75">
        <v>0</v>
      </c>
      <c r="L412" s="76">
        <v>0</v>
      </c>
      <c r="N412" s="86">
        <v>40000</v>
      </c>
      <c r="O412" s="74">
        <v>400</v>
      </c>
      <c r="P412" s="75">
        <v>0</v>
      </c>
      <c r="Q412" s="75">
        <v>0</v>
      </c>
      <c r="R412" s="75">
        <v>0</v>
      </c>
      <c r="S412" s="75">
        <v>0</v>
      </c>
      <c r="T412" s="75">
        <v>0</v>
      </c>
      <c r="U412" s="75">
        <v>0</v>
      </c>
      <c r="V412" s="75">
        <v>0</v>
      </c>
      <c r="W412" s="75">
        <v>0</v>
      </c>
      <c r="X412" s="76">
        <v>0</v>
      </c>
    </row>
    <row r="413" spans="2:24" ht="15.5" x14ac:dyDescent="0.35">
      <c r="B413" s="86">
        <v>40000</v>
      </c>
      <c r="C413" s="74">
        <v>440</v>
      </c>
      <c r="D413" s="75">
        <v>0</v>
      </c>
      <c r="E413" s="75">
        <v>0</v>
      </c>
      <c r="F413" s="75">
        <v>0</v>
      </c>
      <c r="G413" s="75">
        <v>0</v>
      </c>
      <c r="H413" s="75">
        <v>0</v>
      </c>
      <c r="I413" s="75">
        <v>0</v>
      </c>
      <c r="J413" s="75">
        <v>0</v>
      </c>
      <c r="K413" s="75">
        <v>0</v>
      </c>
      <c r="L413" s="76">
        <v>0</v>
      </c>
      <c r="N413" s="86">
        <v>40000</v>
      </c>
      <c r="O413" s="74">
        <v>440</v>
      </c>
      <c r="P413" s="75">
        <v>0</v>
      </c>
      <c r="Q413" s="75">
        <v>0</v>
      </c>
      <c r="R413" s="75">
        <v>0</v>
      </c>
      <c r="S413" s="75">
        <v>0</v>
      </c>
      <c r="T413" s="75">
        <v>0</v>
      </c>
      <c r="U413" s="75">
        <v>0</v>
      </c>
      <c r="V413" s="75">
        <v>0</v>
      </c>
      <c r="W413" s="75">
        <v>0</v>
      </c>
      <c r="X413" s="76">
        <v>0</v>
      </c>
    </row>
    <row r="414" spans="2:24" ht="15.5" x14ac:dyDescent="0.35">
      <c r="B414" s="86">
        <v>40000</v>
      </c>
      <c r="C414" s="74">
        <v>480</v>
      </c>
      <c r="D414" s="75">
        <v>0</v>
      </c>
      <c r="E414" s="75">
        <v>0</v>
      </c>
      <c r="F414" s="75">
        <v>0</v>
      </c>
      <c r="G414" s="75">
        <v>0</v>
      </c>
      <c r="H414" s="75">
        <v>0</v>
      </c>
      <c r="I414" s="75">
        <v>0</v>
      </c>
      <c r="J414" s="75">
        <v>0</v>
      </c>
      <c r="K414" s="75">
        <v>0</v>
      </c>
      <c r="L414" s="76">
        <v>0</v>
      </c>
      <c r="N414" s="86">
        <v>40000</v>
      </c>
      <c r="O414" s="74">
        <v>480</v>
      </c>
      <c r="P414" s="75">
        <v>0</v>
      </c>
      <c r="Q414" s="75">
        <v>0</v>
      </c>
      <c r="R414" s="75">
        <v>0</v>
      </c>
      <c r="S414" s="75">
        <v>0</v>
      </c>
      <c r="T414" s="75">
        <v>0</v>
      </c>
      <c r="U414" s="75">
        <v>0</v>
      </c>
      <c r="V414" s="75">
        <v>0</v>
      </c>
      <c r="W414" s="75">
        <v>0</v>
      </c>
      <c r="X414" s="76">
        <v>0</v>
      </c>
    </row>
    <row r="415" spans="2:24" ht="15.5" x14ac:dyDescent="0.35">
      <c r="B415" s="86">
        <v>40000</v>
      </c>
      <c r="C415" s="74">
        <v>520</v>
      </c>
      <c r="D415" s="75">
        <v>0</v>
      </c>
      <c r="E415" s="75">
        <v>0</v>
      </c>
      <c r="F415" s="75">
        <v>0</v>
      </c>
      <c r="G415" s="75">
        <v>0</v>
      </c>
      <c r="H415" s="75">
        <v>0</v>
      </c>
      <c r="I415" s="75">
        <v>0</v>
      </c>
      <c r="J415" s="75">
        <v>0</v>
      </c>
      <c r="K415" s="75">
        <v>0</v>
      </c>
      <c r="L415" s="76">
        <v>0</v>
      </c>
      <c r="N415" s="86">
        <v>40000</v>
      </c>
      <c r="O415" s="74">
        <v>520</v>
      </c>
      <c r="P415" s="75">
        <v>0</v>
      </c>
      <c r="Q415" s="75">
        <v>0</v>
      </c>
      <c r="R415" s="75">
        <v>0</v>
      </c>
      <c r="S415" s="75">
        <v>0</v>
      </c>
      <c r="T415" s="75">
        <v>0</v>
      </c>
      <c r="U415" s="75">
        <v>0</v>
      </c>
      <c r="V415" s="75">
        <v>0</v>
      </c>
      <c r="W415" s="75">
        <v>0</v>
      </c>
      <c r="X415" s="76">
        <v>0</v>
      </c>
    </row>
    <row r="416" spans="2:24" ht="15.5" x14ac:dyDescent="0.35">
      <c r="B416" s="86">
        <v>40000</v>
      </c>
      <c r="C416" s="74">
        <v>560</v>
      </c>
      <c r="D416" s="75">
        <v>0</v>
      </c>
      <c r="E416" s="75">
        <v>0</v>
      </c>
      <c r="F416" s="75">
        <v>0</v>
      </c>
      <c r="G416" s="75">
        <v>0</v>
      </c>
      <c r="H416" s="75">
        <v>0</v>
      </c>
      <c r="I416" s="75">
        <v>0</v>
      </c>
      <c r="J416" s="75">
        <v>0</v>
      </c>
      <c r="K416" s="75">
        <v>0</v>
      </c>
      <c r="L416" s="76">
        <v>0</v>
      </c>
      <c r="N416" s="86">
        <v>40000</v>
      </c>
      <c r="O416" s="74">
        <v>560</v>
      </c>
      <c r="P416" s="75">
        <v>0</v>
      </c>
      <c r="Q416" s="75">
        <v>0</v>
      </c>
      <c r="R416" s="75">
        <v>0</v>
      </c>
      <c r="S416" s="75">
        <v>0</v>
      </c>
      <c r="T416" s="75">
        <v>0</v>
      </c>
      <c r="U416" s="75">
        <v>0</v>
      </c>
      <c r="V416" s="75">
        <v>0</v>
      </c>
      <c r="W416" s="75">
        <v>0</v>
      </c>
      <c r="X416" s="76">
        <v>0</v>
      </c>
    </row>
    <row r="417" spans="2:24" ht="16" thickBot="1" x14ac:dyDescent="0.4">
      <c r="B417" s="87">
        <v>40000</v>
      </c>
      <c r="C417" s="79">
        <v>600</v>
      </c>
      <c r="D417" s="80">
        <v>0</v>
      </c>
      <c r="E417" s="80">
        <v>0</v>
      </c>
      <c r="F417" s="80">
        <v>0</v>
      </c>
      <c r="G417" s="80">
        <v>0</v>
      </c>
      <c r="H417" s="80">
        <v>0</v>
      </c>
      <c r="I417" s="80">
        <v>0</v>
      </c>
      <c r="J417" s="80">
        <v>0</v>
      </c>
      <c r="K417" s="80">
        <v>0</v>
      </c>
      <c r="L417" s="81">
        <v>0</v>
      </c>
      <c r="N417" s="87">
        <v>40000</v>
      </c>
      <c r="O417" s="79">
        <v>600</v>
      </c>
      <c r="P417" s="80">
        <v>0</v>
      </c>
      <c r="Q417" s="80">
        <v>0</v>
      </c>
      <c r="R417" s="80">
        <v>0</v>
      </c>
      <c r="S417" s="80">
        <v>0</v>
      </c>
      <c r="T417" s="80">
        <v>0</v>
      </c>
      <c r="U417" s="80">
        <v>0</v>
      </c>
      <c r="V417" s="80">
        <v>0</v>
      </c>
      <c r="W417" s="80">
        <v>0</v>
      </c>
      <c r="X417" s="81">
        <v>0</v>
      </c>
    </row>
    <row r="418" spans="2:24" ht="15.5" x14ac:dyDescent="0.35">
      <c r="B418" s="88">
        <v>45000</v>
      </c>
      <c r="C418" s="82">
        <v>360</v>
      </c>
      <c r="D418" s="83">
        <v>0</v>
      </c>
      <c r="E418" s="83">
        <v>0</v>
      </c>
      <c r="F418" s="83">
        <v>0</v>
      </c>
      <c r="G418" s="83">
        <v>0</v>
      </c>
      <c r="H418" s="83">
        <v>0</v>
      </c>
      <c r="I418" s="83">
        <v>0</v>
      </c>
      <c r="J418" s="83">
        <v>0</v>
      </c>
      <c r="K418" s="83">
        <v>0</v>
      </c>
      <c r="L418" s="84">
        <v>0</v>
      </c>
      <c r="N418" s="88">
        <v>45000</v>
      </c>
      <c r="O418" s="82">
        <v>360</v>
      </c>
      <c r="P418" s="83">
        <v>0</v>
      </c>
      <c r="Q418" s="83">
        <v>0</v>
      </c>
      <c r="R418" s="83">
        <v>0</v>
      </c>
      <c r="S418" s="83">
        <v>0</v>
      </c>
      <c r="T418" s="83">
        <v>0</v>
      </c>
      <c r="U418" s="83">
        <v>0</v>
      </c>
      <c r="V418" s="83">
        <v>0</v>
      </c>
      <c r="W418" s="83">
        <v>0</v>
      </c>
      <c r="X418" s="84">
        <v>0</v>
      </c>
    </row>
    <row r="419" spans="2:24" ht="15.5" x14ac:dyDescent="0.35">
      <c r="B419" s="86">
        <v>45000</v>
      </c>
      <c r="C419" s="74">
        <v>400</v>
      </c>
      <c r="D419" s="75">
        <v>0</v>
      </c>
      <c r="E419" s="75">
        <v>0</v>
      </c>
      <c r="F419" s="75">
        <v>0</v>
      </c>
      <c r="G419" s="75">
        <v>0</v>
      </c>
      <c r="H419" s="75">
        <v>0</v>
      </c>
      <c r="I419" s="75">
        <v>0</v>
      </c>
      <c r="J419" s="75">
        <v>0</v>
      </c>
      <c r="K419" s="75">
        <v>0</v>
      </c>
      <c r="L419" s="76">
        <v>0</v>
      </c>
      <c r="N419" s="86">
        <v>45000</v>
      </c>
      <c r="O419" s="74">
        <v>400</v>
      </c>
      <c r="P419" s="75">
        <v>0</v>
      </c>
      <c r="Q419" s="75">
        <v>0</v>
      </c>
      <c r="R419" s="75">
        <v>0</v>
      </c>
      <c r="S419" s="75">
        <v>0</v>
      </c>
      <c r="T419" s="75">
        <v>0</v>
      </c>
      <c r="U419" s="75">
        <v>0</v>
      </c>
      <c r="V419" s="75">
        <v>0</v>
      </c>
      <c r="W419" s="75">
        <v>0</v>
      </c>
      <c r="X419" s="76">
        <v>0</v>
      </c>
    </row>
    <row r="420" spans="2:24" ht="15.5" x14ac:dyDescent="0.35">
      <c r="B420" s="86">
        <v>45000</v>
      </c>
      <c r="C420" s="74">
        <v>440</v>
      </c>
      <c r="D420" s="75">
        <v>0</v>
      </c>
      <c r="E420" s="75">
        <v>0</v>
      </c>
      <c r="F420" s="75">
        <v>0</v>
      </c>
      <c r="G420" s="75">
        <v>0</v>
      </c>
      <c r="H420" s="75">
        <v>0</v>
      </c>
      <c r="I420" s="75">
        <v>0</v>
      </c>
      <c r="J420" s="75">
        <v>0</v>
      </c>
      <c r="K420" s="75">
        <v>0</v>
      </c>
      <c r="L420" s="76">
        <v>0</v>
      </c>
      <c r="N420" s="86">
        <v>45000</v>
      </c>
      <c r="O420" s="74">
        <v>440</v>
      </c>
      <c r="P420" s="75">
        <v>0</v>
      </c>
      <c r="Q420" s="75">
        <v>0</v>
      </c>
      <c r="R420" s="75">
        <v>0</v>
      </c>
      <c r="S420" s="75">
        <v>0</v>
      </c>
      <c r="T420" s="75">
        <v>0</v>
      </c>
      <c r="U420" s="75">
        <v>0</v>
      </c>
      <c r="V420" s="75">
        <v>0</v>
      </c>
      <c r="W420" s="75">
        <v>0</v>
      </c>
      <c r="X420" s="76">
        <v>0</v>
      </c>
    </row>
    <row r="421" spans="2:24" ht="15.5" x14ac:dyDescent="0.35">
      <c r="B421" s="86">
        <v>45000</v>
      </c>
      <c r="C421" s="74">
        <v>480</v>
      </c>
      <c r="D421" s="75">
        <v>0</v>
      </c>
      <c r="E421" s="75">
        <v>0</v>
      </c>
      <c r="F421" s="75">
        <v>0</v>
      </c>
      <c r="G421" s="75">
        <v>0</v>
      </c>
      <c r="H421" s="75">
        <v>0</v>
      </c>
      <c r="I421" s="75">
        <v>0</v>
      </c>
      <c r="J421" s="75">
        <v>0</v>
      </c>
      <c r="K421" s="75">
        <v>0</v>
      </c>
      <c r="L421" s="76">
        <v>0</v>
      </c>
      <c r="N421" s="86">
        <v>45000</v>
      </c>
      <c r="O421" s="74">
        <v>480</v>
      </c>
      <c r="P421" s="75">
        <v>0</v>
      </c>
      <c r="Q421" s="75">
        <v>0</v>
      </c>
      <c r="R421" s="75">
        <v>0</v>
      </c>
      <c r="S421" s="75">
        <v>0</v>
      </c>
      <c r="T421" s="75">
        <v>0</v>
      </c>
      <c r="U421" s="75">
        <v>0</v>
      </c>
      <c r="V421" s="75">
        <v>0</v>
      </c>
      <c r="W421" s="75">
        <v>0</v>
      </c>
      <c r="X421" s="76">
        <v>0</v>
      </c>
    </row>
    <row r="422" spans="2:24" ht="15.5" x14ac:dyDescent="0.35">
      <c r="B422" s="86">
        <v>45000</v>
      </c>
      <c r="C422" s="74">
        <v>520</v>
      </c>
      <c r="D422" s="75">
        <v>0</v>
      </c>
      <c r="E422" s="75">
        <v>0</v>
      </c>
      <c r="F422" s="75">
        <v>0</v>
      </c>
      <c r="G422" s="75">
        <v>0</v>
      </c>
      <c r="H422" s="75">
        <v>0</v>
      </c>
      <c r="I422" s="75">
        <v>0</v>
      </c>
      <c r="J422" s="75">
        <v>0</v>
      </c>
      <c r="K422" s="75">
        <v>0</v>
      </c>
      <c r="L422" s="76">
        <v>0</v>
      </c>
      <c r="N422" s="86">
        <v>45000</v>
      </c>
      <c r="O422" s="74">
        <v>520</v>
      </c>
      <c r="P422" s="75">
        <v>0</v>
      </c>
      <c r="Q422" s="75">
        <v>0</v>
      </c>
      <c r="R422" s="75">
        <v>0</v>
      </c>
      <c r="S422" s="75">
        <v>0</v>
      </c>
      <c r="T422" s="75">
        <v>0</v>
      </c>
      <c r="U422" s="75">
        <v>0</v>
      </c>
      <c r="V422" s="75">
        <v>0</v>
      </c>
      <c r="W422" s="75">
        <v>0</v>
      </c>
      <c r="X422" s="76">
        <v>0</v>
      </c>
    </row>
    <row r="423" spans="2:24" ht="15.5" x14ac:dyDescent="0.35">
      <c r="B423" s="86">
        <v>45000</v>
      </c>
      <c r="C423" s="74">
        <v>560</v>
      </c>
      <c r="D423" s="75">
        <v>0</v>
      </c>
      <c r="E423" s="75">
        <v>0</v>
      </c>
      <c r="F423" s="75">
        <v>0</v>
      </c>
      <c r="G423" s="75">
        <v>0</v>
      </c>
      <c r="H423" s="75">
        <v>0</v>
      </c>
      <c r="I423" s="75">
        <v>0</v>
      </c>
      <c r="J423" s="75">
        <v>0</v>
      </c>
      <c r="K423" s="75">
        <v>0</v>
      </c>
      <c r="L423" s="76">
        <v>0</v>
      </c>
      <c r="N423" s="86">
        <v>45000</v>
      </c>
      <c r="O423" s="74">
        <v>560</v>
      </c>
      <c r="P423" s="75">
        <v>0</v>
      </c>
      <c r="Q423" s="75">
        <v>0</v>
      </c>
      <c r="R423" s="75">
        <v>0</v>
      </c>
      <c r="S423" s="75">
        <v>0</v>
      </c>
      <c r="T423" s="75">
        <v>0</v>
      </c>
      <c r="U423" s="75">
        <v>0</v>
      </c>
      <c r="V423" s="75">
        <v>0</v>
      </c>
      <c r="W423" s="75">
        <v>0</v>
      </c>
      <c r="X423" s="76">
        <v>0</v>
      </c>
    </row>
    <row r="424" spans="2:24" ht="16" thickBot="1" x14ac:dyDescent="0.4">
      <c r="B424" s="87">
        <v>45000</v>
      </c>
      <c r="C424" s="79">
        <v>600</v>
      </c>
      <c r="D424" s="80">
        <v>0</v>
      </c>
      <c r="E424" s="80">
        <v>0</v>
      </c>
      <c r="F424" s="80">
        <v>0</v>
      </c>
      <c r="G424" s="80">
        <v>0</v>
      </c>
      <c r="H424" s="80">
        <v>0</v>
      </c>
      <c r="I424" s="80">
        <v>0</v>
      </c>
      <c r="J424" s="80">
        <v>0</v>
      </c>
      <c r="K424" s="80">
        <v>0</v>
      </c>
      <c r="L424" s="81">
        <v>0</v>
      </c>
      <c r="N424" s="87">
        <v>45000</v>
      </c>
      <c r="O424" s="79">
        <v>600</v>
      </c>
      <c r="P424" s="80">
        <v>0</v>
      </c>
      <c r="Q424" s="80">
        <v>0</v>
      </c>
      <c r="R424" s="80">
        <v>0</v>
      </c>
      <c r="S424" s="80">
        <v>0</v>
      </c>
      <c r="T424" s="80">
        <v>0</v>
      </c>
      <c r="U424" s="80">
        <v>0</v>
      </c>
      <c r="V424" s="80">
        <v>0</v>
      </c>
      <c r="W424" s="80">
        <v>0</v>
      </c>
      <c r="X424" s="81">
        <v>0</v>
      </c>
    </row>
  </sheetData>
  <mergeCells count="40">
    <mergeCell ref="B343:B344"/>
    <mergeCell ref="C343:C344"/>
    <mergeCell ref="B342:L342"/>
    <mergeCell ref="P343:X343"/>
    <mergeCell ref="D343:L343"/>
    <mergeCell ref="N343:N344"/>
    <mergeCell ref="O343:O344"/>
    <mergeCell ref="B88:B89"/>
    <mergeCell ref="C88:C89"/>
    <mergeCell ref="N88:N89"/>
    <mergeCell ref="O88:O89"/>
    <mergeCell ref="D3:L3"/>
    <mergeCell ref="N342:X342"/>
    <mergeCell ref="B258:B259"/>
    <mergeCell ref="C258:C259"/>
    <mergeCell ref="N173:N174"/>
    <mergeCell ref="O173:O174"/>
    <mergeCell ref="B173:B174"/>
    <mergeCell ref="C173:C174"/>
    <mergeCell ref="P173:X173"/>
    <mergeCell ref="D173:L173"/>
    <mergeCell ref="P258:X258"/>
    <mergeCell ref="N258:N259"/>
    <mergeCell ref="O258:O259"/>
    <mergeCell ref="P88:X88"/>
    <mergeCell ref="D88:L88"/>
    <mergeCell ref="D258:L258"/>
    <mergeCell ref="P3:X3"/>
    <mergeCell ref="N2:X2"/>
    <mergeCell ref="B2:L2"/>
    <mergeCell ref="N87:X87"/>
    <mergeCell ref="B87:L87"/>
    <mergeCell ref="B3:B4"/>
    <mergeCell ref="C3:C4"/>
    <mergeCell ref="N3:N4"/>
    <mergeCell ref="N257:X257"/>
    <mergeCell ref="B257:L257"/>
    <mergeCell ref="N172:X172"/>
    <mergeCell ref="B172:L172"/>
    <mergeCell ref="O3:O4"/>
  </mergeCells>
  <conditionalFormatting sqref="D5:L84">
    <cfRule type="cellIs" dxfId="44" priority="10" operator="equal">
      <formula>0</formula>
    </cfRule>
  </conditionalFormatting>
  <conditionalFormatting sqref="P5:X84">
    <cfRule type="cellIs" dxfId="43" priority="9" operator="equal">
      <formula>0</formula>
    </cfRule>
  </conditionalFormatting>
  <conditionalFormatting sqref="D90:L169">
    <cfRule type="cellIs" dxfId="42" priority="8" operator="equal">
      <formula>0</formula>
    </cfRule>
  </conditionalFormatting>
  <conditionalFormatting sqref="P90:X169">
    <cfRule type="cellIs" dxfId="41" priority="7" operator="equal">
      <formula>0</formula>
    </cfRule>
  </conditionalFormatting>
  <conditionalFormatting sqref="D175:L254">
    <cfRule type="cellIs" dxfId="40" priority="6" operator="equal">
      <formula>0</formula>
    </cfRule>
  </conditionalFormatting>
  <conditionalFormatting sqref="P175:X254">
    <cfRule type="cellIs" dxfId="39" priority="5" operator="equal">
      <formula>0</formula>
    </cfRule>
  </conditionalFormatting>
  <conditionalFormatting sqref="D260:L339">
    <cfRule type="cellIs" dxfId="38" priority="4" operator="equal">
      <formula>0</formula>
    </cfRule>
  </conditionalFormatting>
  <conditionalFormatting sqref="P260:X339">
    <cfRule type="cellIs" dxfId="37" priority="3" operator="equal">
      <formula>0</formula>
    </cfRule>
  </conditionalFormatting>
  <conditionalFormatting sqref="D345:L424">
    <cfRule type="cellIs" dxfId="36" priority="2" operator="equal">
      <formula>0</formula>
    </cfRule>
  </conditionalFormatting>
  <conditionalFormatting sqref="P345:X424">
    <cfRule type="cellIs" dxfId="35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C52B1-45A3-4A42-94DB-BF3436773D5C}">
  <dimension ref="B1:O74"/>
  <sheetViews>
    <sheetView zoomScale="70" zoomScaleNormal="70" workbookViewId="0">
      <selection activeCell="F16" sqref="F16"/>
    </sheetView>
  </sheetViews>
  <sheetFormatPr baseColWidth="10" defaultRowHeight="14.5" x14ac:dyDescent="0.35"/>
  <cols>
    <col min="2" max="2" width="24.54296875" bestFit="1" customWidth="1"/>
    <col min="7" max="7" width="15.54296875" bestFit="1" customWidth="1"/>
    <col min="8" max="8" width="5.90625" bestFit="1" customWidth="1"/>
    <col min="9" max="9" width="32.453125" bestFit="1" customWidth="1"/>
    <col min="10" max="10" width="33.90625" bestFit="1" customWidth="1"/>
    <col min="11" max="11" width="9.08984375" customWidth="1"/>
  </cols>
  <sheetData>
    <row r="1" spans="2:15" x14ac:dyDescent="0.35">
      <c r="B1" s="164" t="s">
        <v>11</v>
      </c>
      <c r="C1" s="165"/>
      <c r="D1" s="166"/>
      <c r="E1" s="143"/>
      <c r="G1" s="167" t="s">
        <v>13</v>
      </c>
      <c r="H1" s="168"/>
      <c r="I1" s="168"/>
      <c r="J1" s="169"/>
      <c r="L1" s="173" t="s">
        <v>17</v>
      </c>
      <c r="M1" s="174"/>
      <c r="N1" s="174"/>
      <c r="O1" s="175"/>
    </row>
    <row r="2" spans="2:15" x14ac:dyDescent="0.35">
      <c r="B2" s="109" t="s">
        <v>9</v>
      </c>
      <c r="C2" s="136" t="s">
        <v>7</v>
      </c>
      <c r="D2" s="110" t="s">
        <v>97</v>
      </c>
      <c r="G2" s="121" t="s">
        <v>9</v>
      </c>
      <c r="H2" s="5" t="s">
        <v>7</v>
      </c>
      <c r="I2" s="6" t="s">
        <v>131</v>
      </c>
      <c r="J2" s="129" t="s">
        <v>132</v>
      </c>
      <c r="L2" s="121" t="s">
        <v>9</v>
      </c>
      <c r="M2" s="3" t="s">
        <v>7</v>
      </c>
      <c r="N2" s="4" t="s">
        <v>19</v>
      </c>
      <c r="O2" s="122" t="s">
        <v>20</v>
      </c>
    </row>
    <row r="3" spans="2:15" x14ac:dyDescent="0.35">
      <c r="B3" s="137" t="s">
        <v>73</v>
      </c>
      <c r="C3" s="118">
        <v>0</v>
      </c>
      <c r="D3" s="138">
        <v>0</v>
      </c>
      <c r="G3" s="130" t="s">
        <v>73</v>
      </c>
      <c r="H3" s="119">
        <v>0</v>
      </c>
      <c r="I3" s="117">
        <v>0</v>
      </c>
      <c r="J3" s="131">
        <v>0</v>
      </c>
      <c r="L3" s="123" t="s">
        <v>45</v>
      </c>
      <c r="M3" s="120">
        <v>0</v>
      </c>
      <c r="N3" s="16">
        <v>0</v>
      </c>
      <c r="O3" s="124">
        <v>0</v>
      </c>
    </row>
    <row r="4" spans="2:15" ht="15" thickBot="1" x14ac:dyDescent="0.4">
      <c r="B4" s="137" t="s">
        <v>50</v>
      </c>
      <c r="C4" s="118">
        <v>170</v>
      </c>
      <c r="D4" s="138">
        <v>2.1</v>
      </c>
      <c r="G4" s="130" t="s">
        <v>51</v>
      </c>
      <c r="H4" s="119">
        <v>348</v>
      </c>
      <c r="I4" s="117">
        <v>1.7</v>
      </c>
      <c r="J4" s="131">
        <v>1.7</v>
      </c>
      <c r="L4" s="125" t="s">
        <v>17</v>
      </c>
      <c r="M4" s="126">
        <v>621</v>
      </c>
      <c r="N4" s="127">
        <v>7.4</v>
      </c>
      <c r="O4" s="128">
        <v>6.5</v>
      </c>
    </row>
    <row r="5" spans="2:15" ht="15" thickBot="1" x14ac:dyDescent="0.4">
      <c r="B5" s="137" t="s">
        <v>48</v>
      </c>
      <c r="C5" s="118">
        <v>195</v>
      </c>
      <c r="D5" s="138">
        <v>2.1</v>
      </c>
      <c r="G5" s="130" t="s">
        <v>52</v>
      </c>
      <c r="H5" s="119">
        <v>356</v>
      </c>
      <c r="I5" s="117">
        <v>1.7</v>
      </c>
      <c r="J5" s="131">
        <v>1.7</v>
      </c>
    </row>
    <row r="6" spans="2:15" x14ac:dyDescent="0.35">
      <c r="B6" s="137" t="s">
        <v>49</v>
      </c>
      <c r="C6" s="118">
        <v>195</v>
      </c>
      <c r="D6" s="138">
        <v>2.1</v>
      </c>
      <c r="G6" s="130" t="s">
        <v>72</v>
      </c>
      <c r="H6" s="119">
        <v>431</v>
      </c>
      <c r="I6" s="117">
        <v>1.1000000000000001</v>
      </c>
      <c r="J6" s="131">
        <v>1.2</v>
      </c>
      <c r="L6" s="170" t="s">
        <v>18</v>
      </c>
      <c r="M6" s="171"/>
      <c r="N6" s="171"/>
      <c r="O6" s="172"/>
    </row>
    <row r="7" spans="2:15" x14ac:dyDescent="0.35">
      <c r="B7" s="137" t="s">
        <v>53</v>
      </c>
      <c r="C7" s="118">
        <v>195</v>
      </c>
      <c r="D7" s="138">
        <v>2.1</v>
      </c>
      <c r="G7" s="130" t="s">
        <v>67</v>
      </c>
      <c r="H7" s="119">
        <v>486</v>
      </c>
      <c r="I7" s="117">
        <v>1.5</v>
      </c>
      <c r="J7" s="131">
        <v>1.6</v>
      </c>
      <c r="L7" s="121" t="s">
        <v>9</v>
      </c>
      <c r="M7" s="3" t="s">
        <v>7</v>
      </c>
      <c r="N7" s="4" t="s">
        <v>19</v>
      </c>
      <c r="O7" s="122" t="s">
        <v>20</v>
      </c>
    </row>
    <row r="8" spans="2:15" x14ac:dyDescent="0.35">
      <c r="B8" s="137" t="s">
        <v>51</v>
      </c>
      <c r="C8" s="118">
        <v>348</v>
      </c>
      <c r="D8" s="138">
        <v>2.2999999999999998</v>
      </c>
      <c r="G8" s="130" t="s">
        <v>3</v>
      </c>
      <c r="H8" s="119">
        <v>505</v>
      </c>
      <c r="I8" s="117">
        <v>0.8</v>
      </c>
      <c r="J8" s="131">
        <v>0.9</v>
      </c>
      <c r="L8" s="123" t="s">
        <v>45</v>
      </c>
      <c r="M8" s="120">
        <v>0</v>
      </c>
      <c r="N8" s="16">
        <v>0</v>
      </c>
      <c r="O8" s="124">
        <v>0</v>
      </c>
    </row>
    <row r="9" spans="2:15" ht="15" thickBot="1" x14ac:dyDescent="0.4">
      <c r="B9" s="139" t="s">
        <v>52</v>
      </c>
      <c r="C9" s="140">
        <v>356</v>
      </c>
      <c r="D9" s="141">
        <v>2.2999999999999998</v>
      </c>
      <c r="G9" s="130" t="s">
        <v>46</v>
      </c>
      <c r="H9" s="119">
        <v>510</v>
      </c>
      <c r="I9" s="117">
        <v>2.2999999999999998</v>
      </c>
      <c r="J9" s="131">
        <v>2.2999999999999998</v>
      </c>
      <c r="L9" s="125" t="s">
        <v>18</v>
      </c>
      <c r="M9" s="126">
        <v>520</v>
      </c>
      <c r="N9" s="127">
        <v>9.5</v>
      </c>
      <c r="O9" s="128">
        <v>8.3000000000000007</v>
      </c>
    </row>
    <row r="10" spans="2:15" ht="15" thickBot="1" x14ac:dyDescent="0.4">
      <c r="G10" s="130" t="s">
        <v>47</v>
      </c>
      <c r="H10" s="119">
        <v>510</v>
      </c>
      <c r="I10" s="117">
        <v>2.2999999999999998</v>
      </c>
      <c r="J10" s="131">
        <v>2.2999999999999998</v>
      </c>
    </row>
    <row r="11" spans="2:15" x14ac:dyDescent="0.35">
      <c r="B11" s="167" t="s">
        <v>10</v>
      </c>
      <c r="C11" s="168"/>
      <c r="D11" s="169"/>
      <c r="G11" s="130" t="s">
        <v>57</v>
      </c>
      <c r="H11" s="119">
        <v>540</v>
      </c>
      <c r="I11" s="117">
        <v>1.1000000000000001</v>
      </c>
      <c r="J11" s="131">
        <v>1.2</v>
      </c>
    </row>
    <row r="12" spans="2:15" x14ac:dyDescent="0.35">
      <c r="B12" s="109" t="s">
        <v>9</v>
      </c>
      <c r="C12" s="136" t="s">
        <v>7</v>
      </c>
      <c r="D12" s="110" t="s">
        <v>98</v>
      </c>
      <c r="G12" s="130" t="s">
        <v>4</v>
      </c>
      <c r="H12" s="119">
        <v>550</v>
      </c>
      <c r="I12" s="117">
        <v>1.4</v>
      </c>
      <c r="J12" s="131">
        <v>1.5</v>
      </c>
    </row>
    <row r="13" spans="2:15" x14ac:dyDescent="0.35">
      <c r="B13" s="137" t="s">
        <v>73</v>
      </c>
      <c r="C13" s="118">
        <v>0</v>
      </c>
      <c r="D13" s="138">
        <v>0</v>
      </c>
      <c r="G13" s="130" t="s">
        <v>71</v>
      </c>
      <c r="H13" s="119">
        <v>557</v>
      </c>
      <c r="I13" s="117">
        <v>1.1000000000000001</v>
      </c>
      <c r="J13" s="131">
        <v>1.2</v>
      </c>
    </row>
    <row r="14" spans="2:15" x14ac:dyDescent="0.35">
      <c r="B14" s="137" t="s">
        <v>56</v>
      </c>
      <c r="C14" s="118">
        <v>111</v>
      </c>
      <c r="D14" s="138">
        <v>1.1000000000000001</v>
      </c>
      <c r="G14" s="130" t="s">
        <v>62</v>
      </c>
      <c r="H14" s="119">
        <v>610</v>
      </c>
      <c r="I14" s="117">
        <v>3.9</v>
      </c>
      <c r="J14" s="131">
        <v>4.3</v>
      </c>
    </row>
    <row r="15" spans="2:15" x14ac:dyDescent="0.35">
      <c r="B15" s="137" t="s">
        <v>68</v>
      </c>
      <c r="C15" s="118">
        <v>320</v>
      </c>
      <c r="D15" s="138">
        <v>6</v>
      </c>
      <c r="G15" s="130" t="s">
        <v>63</v>
      </c>
      <c r="H15" s="119">
        <v>610</v>
      </c>
      <c r="I15" s="117">
        <v>3.9</v>
      </c>
      <c r="J15" s="131">
        <v>4.3</v>
      </c>
    </row>
    <row r="16" spans="2:15" x14ac:dyDescent="0.35">
      <c r="B16" s="137" t="s">
        <v>55</v>
      </c>
      <c r="C16" s="118">
        <v>371</v>
      </c>
      <c r="D16" s="138">
        <v>3.3</v>
      </c>
      <c r="G16" s="130" t="s">
        <v>101</v>
      </c>
      <c r="H16" s="119">
        <v>696</v>
      </c>
      <c r="I16" s="117">
        <v>3.4</v>
      </c>
      <c r="J16" s="131">
        <v>3.4</v>
      </c>
    </row>
    <row r="17" spans="2:10" x14ac:dyDescent="0.35">
      <c r="B17" s="137" t="s">
        <v>72</v>
      </c>
      <c r="C17" s="118">
        <v>431</v>
      </c>
      <c r="D17" s="138">
        <v>1.1000000000000001</v>
      </c>
      <c r="G17" s="130" t="s">
        <v>102</v>
      </c>
      <c r="H17" s="119">
        <v>712</v>
      </c>
      <c r="I17" s="117">
        <v>3.4</v>
      </c>
      <c r="J17" s="131">
        <v>3.4</v>
      </c>
    </row>
    <row r="18" spans="2:10" x14ac:dyDescent="0.35">
      <c r="B18" s="137" t="s">
        <v>67</v>
      </c>
      <c r="C18" s="118">
        <v>486</v>
      </c>
      <c r="D18" s="138">
        <v>1.5</v>
      </c>
      <c r="G18" s="130" t="s">
        <v>65</v>
      </c>
      <c r="H18" s="119">
        <v>950</v>
      </c>
      <c r="I18" s="117">
        <v>2.9</v>
      </c>
      <c r="J18" s="131">
        <v>3.2</v>
      </c>
    </row>
    <row r="19" spans="2:10" x14ac:dyDescent="0.35">
      <c r="B19" s="137" t="s">
        <v>3</v>
      </c>
      <c r="C19" s="118">
        <v>505</v>
      </c>
      <c r="D19" s="138">
        <v>0.7</v>
      </c>
      <c r="G19" s="130" t="s">
        <v>66</v>
      </c>
      <c r="H19" s="119">
        <v>950</v>
      </c>
      <c r="I19" s="117">
        <v>2.8</v>
      </c>
      <c r="J19" s="131">
        <v>3.1</v>
      </c>
    </row>
    <row r="20" spans="2:10" x14ac:dyDescent="0.35">
      <c r="B20" s="137" t="s">
        <v>57</v>
      </c>
      <c r="C20" s="118">
        <v>540</v>
      </c>
      <c r="D20" s="138">
        <v>1.1000000000000001</v>
      </c>
      <c r="G20" s="130" t="s">
        <v>105</v>
      </c>
      <c r="H20" s="119">
        <v>1010</v>
      </c>
      <c r="I20" s="117">
        <v>1.8</v>
      </c>
      <c r="J20" s="131">
        <v>1.6</v>
      </c>
    </row>
    <row r="21" spans="2:10" x14ac:dyDescent="0.35">
      <c r="B21" s="137" t="s">
        <v>4</v>
      </c>
      <c r="C21" s="118">
        <v>550</v>
      </c>
      <c r="D21" s="138">
        <v>1.4</v>
      </c>
      <c r="G21" s="130" t="s">
        <v>99</v>
      </c>
      <c r="H21" s="119">
        <v>1020</v>
      </c>
      <c r="I21" s="117">
        <v>4.5999999999999996</v>
      </c>
      <c r="J21" s="131">
        <v>4.5999999999999996</v>
      </c>
    </row>
    <row r="22" spans="2:10" x14ac:dyDescent="0.35">
      <c r="B22" s="137" t="s">
        <v>71</v>
      </c>
      <c r="C22" s="118">
        <v>557</v>
      </c>
      <c r="D22" s="138">
        <v>1.1000000000000001</v>
      </c>
      <c r="G22" s="130" t="s">
        <v>100</v>
      </c>
      <c r="H22" s="119">
        <v>1020</v>
      </c>
      <c r="I22" s="117">
        <v>4.5999999999999996</v>
      </c>
      <c r="J22" s="131">
        <v>4.5999999999999996</v>
      </c>
    </row>
    <row r="23" spans="2:10" x14ac:dyDescent="0.35">
      <c r="B23" s="137" t="s">
        <v>62</v>
      </c>
      <c r="C23" s="118">
        <v>610</v>
      </c>
      <c r="D23" s="138">
        <v>3</v>
      </c>
      <c r="G23" s="130" t="s">
        <v>96</v>
      </c>
      <c r="H23" s="119">
        <v>1041</v>
      </c>
      <c r="I23" s="117">
        <v>3.1</v>
      </c>
      <c r="J23" s="131">
        <v>3.3</v>
      </c>
    </row>
    <row r="24" spans="2:10" x14ac:dyDescent="0.35">
      <c r="B24" s="137" t="s">
        <v>63</v>
      </c>
      <c r="C24" s="118">
        <v>610</v>
      </c>
      <c r="D24" s="138">
        <v>3</v>
      </c>
      <c r="G24" s="130" t="s">
        <v>107</v>
      </c>
      <c r="H24" s="119">
        <v>1080</v>
      </c>
      <c r="I24" s="117">
        <v>2.4</v>
      </c>
      <c r="J24" s="131">
        <v>2.2000000000000002</v>
      </c>
    </row>
    <row r="25" spans="2:10" x14ac:dyDescent="0.35">
      <c r="B25" s="137" t="s">
        <v>65</v>
      </c>
      <c r="C25" s="118">
        <v>950</v>
      </c>
      <c r="D25" s="138">
        <v>2.9</v>
      </c>
      <c r="G25" s="130" t="s">
        <v>106</v>
      </c>
      <c r="H25" s="119">
        <v>1100</v>
      </c>
      <c r="I25" s="117">
        <v>3</v>
      </c>
      <c r="J25" s="131">
        <v>2.8</v>
      </c>
    </row>
    <row r="26" spans="2:10" x14ac:dyDescent="0.35">
      <c r="B26" s="137" t="s">
        <v>66</v>
      </c>
      <c r="C26" s="118">
        <v>950</v>
      </c>
      <c r="D26" s="138">
        <v>2.8</v>
      </c>
      <c r="G26" s="130" t="s">
        <v>113</v>
      </c>
      <c r="H26" s="119">
        <v>1220</v>
      </c>
      <c r="I26" s="117">
        <v>8.6</v>
      </c>
      <c r="J26" s="131">
        <v>7.8</v>
      </c>
    </row>
    <row r="27" spans="2:10" x14ac:dyDescent="0.35">
      <c r="B27" s="137" t="s">
        <v>96</v>
      </c>
      <c r="C27" s="118">
        <v>1041</v>
      </c>
      <c r="D27" s="138">
        <v>2.7</v>
      </c>
      <c r="G27" s="130" t="s">
        <v>114</v>
      </c>
      <c r="H27" s="119">
        <v>1220</v>
      </c>
      <c r="I27" s="117">
        <v>8.6</v>
      </c>
      <c r="J27" s="131">
        <v>7.8</v>
      </c>
    </row>
    <row r="28" spans="2:10" x14ac:dyDescent="0.35">
      <c r="B28" s="137" t="s">
        <v>5</v>
      </c>
      <c r="C28" s="118">
        <v>1970</v>
      </c>
      <c r="D28" s="138">
        <v>2.2999999999999998</v>
      </c>
      <c r="G28" s="130" t="s">
        <v>122</v>
      </c>
      <c r="H28" s="119">
        <v>1293</v>
      </c>
      <c r="I28" s="117">
        <v>3.5999999999999996</v>
      </c>
      <c r="J28" s="131">
        <v>3.3000000000000003</v>
      </c>
    </row>
    <row r="29" spans="2:10" x14ac:dyDescent="0.35">
      <c r="B29" s="137" t="s">
        <v>58</v>
      </c>
      <c r="C29" s="118">
        <v>2010</v>
      </c>
      <c r="D29" s="138">
        <v>4.2</v>
      </c>
      <c r="G29" s="130" t="s">
        <v>117</v>
      </c>
      <c r="H29" s="119">
        <v>1458</v>
      </c>
      <c r="I29" s="117">
        <v>4.8000000000000007</v>
      </c>
      <c r="J29" s="131">
        <v>4.5</v>
      </c>
    </row>
    <row r="30" spans="2:10" x14ac:dyDescent="0.35">
      <c r="B30" s="137" t="s">
        <v>59</v>
      </c>
      <c r="C30" s="118">
        <v>2053</v>
      </c>
      <c r="D30" s="138">
        <v>7.5</v>
      </c>
      <c r="G30" s="130" t="s">
        <v>118</v>
      </c>
      <c r="H30" s="119">
        <v>1515</v>
      </c>
      <c r="I30" s="117">
        <v>2.7</v>
      </c>
      <c r="J30" s="131">
        <v>2.4000000000000004</v>
      </c>
    </row>
    <row r="31" spans="2:10" x14ac:dyDescent="0.35">
      <c r="B31" s="137" t="s">
        <v>69</v>
      </c>
      <c r="C31" s="118">
        <v>2059</v>
      </c>
      <c r="D31" s="138">
        <v>4.2</v>
      </c>
      <c r="G31" s="130" t="s">
        <v>120</v>
      </c>
      <c r="H31" s="119">
        <v>1620</v>
      </c>
      <c r="I31" s="117">
        <v>3.5999999999999996</v>
      </c>
      <c r="J31" s="131">
        <v>3.3000000000000003</v>
      </c>
    </row>
    <row r="32" spans="2:10" x14ac:dyDescent="0.35">
      <c r="B32" s="137" t="s">
        <v>60</v>
      </c>
      <c r="C32" s="118">
        <v>2081</v>
      </c>
      <c r="D32" s="138">
        <v>7.5</v>
      </c>
      <c r="G32" s="130" t="s">
        <v>119</v>
      </c>
      <c r="H32" s="119">
        <v>1650</v>
      </c>
      <c r="I32" s="117">
        <v>4.5</v>
      </c>
      <c r="J32" s="131">
        <v>4.1999999999999993</v>
      </c>
    </row>
    <row r="33" spans="2:10" x14ac:dyDescent="0.35">
      <c r="B33" s="137" t="s">
        <v>61</v>
      </c>
      <c r="C33" s="118">
        <v>2081</v>
      </c>
      <c r="D33" s="138">
        <v>7.5</v>
      </c>
      <c r="G33" s="130" t="s">
        <v>121</v>
      </c>
      <c r="H33" s="119">
        <v>1671</v>
      </c>
      <c r="I33" s="117">
        <v>3.5999999999999996</v>
      </c>
      <c r="J33" s="131">
        <v>3.3000000000000003</v>
      </c>
    </row>
    <row r="34" spans="2:10" x14ac:dyDescent="0.35">
      <c r="B34" s="137" t="s">
        <v>70</v>
      </c>
      <c r="C34" s="118">
        <v>2162</v>
      </c>
      <c r="D34" s="138">
        <v>4.2</v>
      </c>
      <c r="G34" s="130" t="s">
        <v>5</v>
      </c>
      <c r="H34" s="119">
        <v>1970</v>
      </c>
      <c r="I34" s="117">
        <v>2.8</v>
      </c>
      <c r="J34" s="131">
        <v>3</v>
      </c>
    </row>
    <row r="35" spans="2:10" x14ac:dyDescent="0.35">
      <c r="B35" s="142" t="s">
        <v>6</v>
      </c>
      <c r="C35" s="118">
        <v>2323</v>
      </c>
      <c r="D35" s="138">
        <v>5.6</v>
      </c>
      <c r="G35" s="130" t="s">
        <v>58</v>
      </c>
      <c r="H35" s="119">
        <v>2010</v>
      </c>
      <c r="I35" s="117">
        <v>5.0999999999999996</v>
      </c>
      <c r="J35" s="131">
        <v>5.6</v>
      </c>
    </row>
    <row r="36" spans="2:10" ht="15" thickBot="1" x14ac:dyDescent="0.4">
      <c r="B36" s="139" t="s">
        <v>64</v>
      </c>
      <c r="C36" s="140">
        <v>2323</v>
      </c>
      <c r="D36" s="141">
        <v>5.6</v>
      </c>
      <c r="G36" s="130" t="s">
        <v>59</v>
      </c>
      <c r="H36" s="119">
        <v>2053</v>
      </c>
      <c r="I36" s="117">
        <v>9.8000000000000007</v>
      </c>
      <c r="J36" s="131">
        <v>10.7</v>
      </c>
    </row>
    <row r="37" spans="2:10" ht="15" thickBot="1" x14ac:dyDescent="0.4">
      <c r="G37" s="130" t="s">
        <v>69</v>
      </c>
      <c r="H37" s="119">
        <v>2059</v>
      </c>
      <c r="I37" s="117">
        <v>5.0999999999999996</v>
      </c>
      <c r="J37" s="131">
        <v>5.6</v>
      </c>
    </row>
    <row r="38" spans="2:10" x14ac:dyDescent="0.35">
      <c r="B38" s="167" t="s">
        <v>12</v>
      </c>
      <c r="C38" s="168"/>
      <c r="D38" s="169"/>
      <c r="G38" s="130" t="s">
        <v>60</v>
      </c>
      <c r="H38" s="119">
        <v>2081</v>
      </c>
      <c r="I38" s="117">
        <v>9.8000000000000007</v>
      </c>
      <c r="J38" s="131">
        <v>10.7</v>
      </c>
    </row>
    <row r="39" spans="2:10" x14ac:dyDescent="0.35">
      <c r="B39" s="121" t="s">
        <v>9</v>
      </c>
      <c r="C39" s="5" t="s">
        <v>7</v>
      </c>
      <c r="D39" s="129" t="s">
        <v>8</v>
      </c>
      <c r="G39" s="130" t="s">
        <v>61</v>
      </c>
      <c r="H39" s="119">
        <v>2081</v>
      </c>
      <c r="I39" s="117">
        <v>9.8000000000000007</v>
      </c>
      <c r="J39" s="131">
        <v>10.7</v>
      </c>
    </row>
    <row r="40" spans="2:10" x14ac:dyDescent="0.35">
      <c r="B40" s="137" t="s">
        <v>73</v>
      </c>
      <c r="C40" s="118">
        <v>0</v>
      </c>
      <c r="D40" s="138">
        <v>0</v>
      </c>
      <c r="G40" s="130" t="s">
        <v>70</v>
      </c>
      <c r="H40" s="119">
        <v>2162</v>
      </c>
      <c r="I40" s="117">
        <v>5.0999999999999996</v>
      </c>
      <c r="J40" s="131">
        <v>5.6</v>
      </c>
    </row>
    <row r="41" spans="2:10" x14ac:dyDescent="0.35">
      <c r="B41" s="137" t="s">
        <v>56</v>
      </c>
      <c r="C41" s="118">
        <v>111</v>
      </c>
      <c r="D41" s="138"/>
      <c r="G41" s="130" t="s">
        <v>6</v>
      </c>
      <c r="H41" s="119">
        <v>2323</v>
      </c>
      <c r="I41" s="117">
        <v>5.6</v>
      </c>
      <c r="J41" s="131">
        <v>6.2</v>
      </c>
    </row>
    <row r="42" spans="2:10" x14ac:dyDescent="0.35">
      <c r="B42" s="137" t="s">
        <v>54</v>
      </c>
      <c r="C42" s="118">
        <v>316</v>
      </c>
      <c r="D42" s="138">
        <v>3.3</v>
      </c>
      <c r="G42" s="130" t="s">
        <v>64</v>
      </c>
      <c r="H42" s="119">
        <v>2323</v>
      </c>
      <c r="I42" s="117">
        <v>5.6</v>
      </c>
      <c r="J42" s="131">
        <v>6.2</v>
      </c>
    </row>
    <row r="43" spans="2:10" x14ac:dyDescent="0.35">
      <c r="B43" s="137" t="s">
        <v>68</v>
      </c>
      <c r="C43" s="118">
        <v>320</v>
      </c>
      <c r="D43" s="138">
        <v>12.2</v>
      </c>
      <c r="G43" s="130" t="s">
        <v>123</v>
      </c>
      <c r="H43" s="119">
        <v>2440</v>
      </c>
      <c r="I43" s="117">
        <v>17.2</v>
      </c>
      <c r="J43" s="131">
        <v>15.6</v>
      </c>
    </row>
    <row r="44" spans="2:10" x14ac:dyDescent="0.35">
      <c r="B44" s="137" t="s">
        <v>55</v>
      </c>
      <c r="C44" s="118">
        <v>371</v>
      </c>
      <c r="D44" s="138"/>
      <c r="G44" s="130" t="s">
        <v>124</v>
      </c>
      <c r="H44" s="119">
        <v>2440</v>
      </c>
      <c r="I44" s="117">
        <v>17.2</v>
      </c>
      <c r="J44" s="131">
        <v>15.6</v>
      </c>
    </row>
    <row r="45" spans="2:10" x14ac:dyDescent="0.35">
      <c r="B45" s="137" t="s">
        <v>72</v>
      </c>
      <c r="C45" s="118">
        <v>431</v>
      </c>
      <c r="D45" s="138">
        <v>1.2</v>
      </c>
      <c r="G45" s="130" t="s">
        <v>115</v>
      </c>
      <c r="H45" s="119">
        <v>2850</v>
      </c>
      <c r="I45" s="117">
        <v>9.3000000000000007</v>
      </c>
      <c r="J45" s="131">
        <v>8.3999999999999986</v>
      </c>
    </row>
    <row r="46" spans="2:10" x14ac:dyDescent="0.35">
      <c r="B46" s="137" t="s">
        <v>3</v>
      </c>
      <c r="C46" s="118">
        <v>505</v>
      </c>
      <c r="D46" s="138">
        <v>0.9</v>
      </c>
      <c r="G46" s="130" t="s">
        <v>116</v>
      </c>
      <c r="H46" s="119">
        <v>2850</v>
      </c>
      <c r="I46" s="117">
        <v>9.6000000000000014</v>
      </c>
      <c r="J46" s="131">
        <v>8.6999999999999993</v>
      </c>
    </row>
    <row r="47" spans="2:10" x14ac:dyDescent="0.35">
      <c r="B47" s="137" t="s">
        <v>57</v>
      </c>
      <c r="C47" s="118">
        <v>540</v>
      </c>
      <c r="D47" s="138">
        <v>1.2</v>
      </c>
      <c r="G47" s="130" t="s">
        <v>127</v>
      </c>
      <c r="H47" s="119">
        <v>2916</v>
      </c>
      <c r="I47" s="117">
        <v>9.6000000000000014</v>
      </c>
      <c r="J47" s="131">
        <v>9</v>
      </c>
    </row>
    <row r="48" spans="2:10" x14ac:dyDescent="0.35">
      <c r="B48" s="137" t="s">
        <v>4</v>
      </c>
      <c r="C48" s="118">
        <v>550</v>
      </c>
      <c r="D48" s="138">
        <v>1.5</v>
      </c>
      <c r="G48" s="130" t="s">
        <v>128</v>
      </c>
      <c r="H48" s="119">
        <v>3030</v>
      </c>
      <c r="I48" s="117">
        <v>5.4</v>
      </c>
      <c r="J48" s="131">
        <v>4.8000000000000007</v>
      </c>
    </row>
    <row r="49" spans="2:10" x14ac:dyDescent="0.35">
      <c r="B49" s="137" t="s">
        <v>71</v>
      </c>
      <c r="C49" s="118">
        <v>557</v>
      </c>
      <c r="D49" s="138">
        <v>1.2</v>
      </c>
      <c r="G49" s="130" t="s">
        <v>130</v>
      </c>
      <c r="H49" s="119">
        <v>3240</v>
      </c>
      <c r="I49" s="117">
        <v>7.1999999999999993</v>
      </c>
      <c r="J49" s="131">
        <v>6.6000000000000005</v>
      </c>
    </row>
    <row r="50" spans="2:10" x14ac:dyDescent="0.35">
      <c r="B50" s="137" t="s">
        <v>62</v>
      </c>
      <c r="C50" s="118">
        <v>610</v>
      </c>
      <c r="D50" s="138">
        <v>4.0999999999999996</v>
      </c>
      <c r="G50" s="130" t="s">
        <v>129</v>
      </c>
      <c r="H50" s="119">
        <v>3300</v>
      </c>
      <c r="I50" s="117">
        <v>9</v>
      </c>
      <c r="J50" s="131">
        <v>8.3999999999999986</v>
      </c>
    </row>
    <row r="51" spans="2:10" x14ac:dyDescent="0.35">
      <c r="B51" s="137" t="s">
        <v>63</v>
      </c>
      <c r="C51" s="118">
        <v>610</v>
      </c>
      <c r="D51" s="138">
        <v>4.0999999999999996</v>
      </c>
      <c r="G51" s="130" t="s">
        <v>103</v>
      </c>
      <c r="H51" s="119">
        <v>3940</v>
      </c>
      <c r="I51" s="117">
        <v>6</v>
      </c>
      <c r="J51" s="131">
        <v>5.6</v>
      </c>
    </row>
    <row r="52" spans="2:10" x14ac:dyDescent="0.35">
      <c r="B52" s="137" t="s">
        <v>96</v>
      </c>
      <c r="C52" s="118">
        <v>1041</v>
      </c>
      <c r="D52" s="138">
        <v>3.3</v>
      </c>
      <c r="G52" s="130" t="s">
        <v>104</v>
      </c>
      <c r="H52" s="119">
        <v>4020</v>
      </c>
      <c r="I52" s="117">
        <v>11.2</v>
      </c>
      <c r="J52" s="131">
        <v>10.199999999999999</v>
      </c>
    </row>
    <row r="53" spans="2:10" x14ac:dyDescent="0.35">
      <c r="B53" s="137" t="s">
        <v>5</v>
      </c>
      <c r="C53" s="118">
        <v>1970</v>
      </c>
      <c r="D53" s="138">
        <v>3</v>
      </c>
      <c r="G53" s="130" t="s">
        <v>110</v>
      </c>
      <c r="H53" s="119">
        <v>4106</v>
      </c>
      <c r="I53" s="117">
        <v>21.4</v>
      </c>
      <c r="J53" s="131">
        <v>19.600000000000001</v>
      </c>
    </row>
    <row r="54" spans="2:10" x14ac:dyDescent="0.35">
      <c r="B54" s="137" t="s">
        <v>58</v>
      </c>
      <c r="C54" s="118">
        <v>2010</v>
      </c>
      <c r="D54" s="138">
        <v>5.4</v>
      </c>
      <c r="G54" s="130" t="s">
        <v>108</v>
      </c>
      <c r="H54" s="119">
        <v>4118</v>
      </c>
      <c r="I54" s="117">
        <v>11.2</v>
      </c>
      <c r="J54" s="131">
        <v>10.199999999999999</v>
      </c>
    </row>
    <row r="55" spans="2:10" x14ac:dyDescent="0.35">
      <c r="B55" s="137" t="s">
        <v>59</v>
      </c>
      <c r="C55" s="118">
        <v>2053</v>
      </c>
      <c r="D55" s="138">
        <v>10.5</v>
      </c>
      <c r="G55" s="130" t="s">
        <v>111</v>
      </c>
      <c r="H55" s="119">
        <v>4162</v>
      </c>
      <c r="I55" s="117">
        <v>21.4</v>
      </c>
      <c r="J55" s="131">
        <v>19.600000000000001</v>
      </c>
    </row>
    <row r="56" spans="2:10" x14ac:dyDescent="0.35">
      <c r="B56" s="137" t="s">
        <v>69</v>
      </c>
      <c r="C56" s="118">
        <v>2059</v>
      </c>
      <c r="D56" s="138">
        <v>5.4</v>
      </c>
      <c r="G56" s="130" t="s">
        <v>112</v>
      </c>
      <c r="H56" s="119">
        <v>4162</v>
      </c>
      <c r="I56" s="117">
        <v>21.4</v>
      </c>
      <c r="J56" s="131">
        <v>19.600000000000001</v>
      </c>
    </row>
    <row r="57" spans="2:10" x14ac:dyDescent="0.35">
      <c r="B57" s="137" t="s">
        <v>60</v>
      </c>
      <c r="C57" s="118">
        <v>2081</v>
      </c>
      <c r="D57" s="138">
        <v>10.5</v>
      </c>
      <c r="G57" s="130" t="s">
        <v>109</v>
      </c>
      <c r="H57" s="119">
        <v>4324</v>
      </c>
      <c r="I57" s="117">
        <v>11.2</v>
      </c>
      <c r="J57" s="131">
        <v>10.199999999999999</v>
      </c>
    </row>
    <row r="58" spans="2:10" x14ac:dyDescent="0.35">
      <c r="B58" s="137" t="s">
        <v>61</v>
      </c>
      <c r="C58" s="118">
        <v>2081</v>
      </c>
      <c r="D58" s="138">
        <v>10.5</v>
      </c>
      <c r="G58" s="130" t="s">
        <v>125</v>
      </c>
      <c r="H58" s="119">
        <v>5700</v>
      </c>
      <c r="I58" s="117">
        <v>19.200000000000003</v>
      </c>
      <c r="J58" s="131">
        <v>17.399999999999999</v>
      </c>
    </row>
    <row r="59" spans="2:10" ht="15" thickBot="1" x14ac:dyDescent="0.4">
      <c r="B59" s="137" t="s">
        <v>70</v>
      </c>
      <c r="C59" s="118">
        <v>2162</v>
      </c>
      <c r="D59" s="138">
        <v>5.4</v>
      </c>
      <c r="G59" s="132" t="s">
        <v>126</v>
      </c>
      <c r="H59" s="133">
        <v>5700</v>
      </c>
      <c r="I59" s="134">
        <v>18.600000000000001</v>
      </c>
      <c r="J59" s="135">
        <v>16.799999999999997</v>
      </c>
    </row>
    <row r="60" spans="2:10" x14ac:dyDescent="0.35">
      <c r="B60" s="137" t="s">
        <v>6</v>
      </c>
      <c r="C60" s="118">
        <v>2323</v>
      </c>
      <c r="D60" s="138">
        <v>7.8</v>
      </c>
    </row>
    <row r="61" spans="2:10" ht="15" thickBot="1" x14ac:dyDescent="0.4">
      <c r="B61" s="139" t="s">
        <v>64</v>
      </c>
      <c r="C61" s="140">
        <v>2323</v>
      </c>
      <c r="D61" s="141">
        <v>7.8</v>
      </c>
    </row>
    <row r="74" spans="12:12" x14ac:dyDescent="0.35">
      <c r="L74" s="44"/>
    </row>
  </sheetData>
  <mergeCells count="6">
    <mergeCell ref="B1:D1"/>
    <mergeCell ref="B11:D11"/>
    <mergeCell ref="B38:D38"/>
    <mergeCell ref="L6:O6"/>
    <mergeCell ref="G1:J1"/>
    <mergeCell ref="L1:O1"/>
  </mergeCells>
  <pageMargins left="0.7" right="0.7" top="0.75" bottom="0.75" header="0.3" footer="0.3"/>
  <pageSetup paperSize="9"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024F362749B54B9126B0383767798E" ma:contentTypeVersion="16" ma:contentTypeDescription="Crée un document." ma:contentTypeScope="" ma:versionID="e2e211fce980f52a8f629d4f9b084eda">
  <xsd:schema xmlns:xsd="http://www.w3.org/2001/XMLSchema" xmlns:xs="http://www.w3.org/2001/XMLSchema" xmlns:p="http://schemas.microsoft.com/office/2006/metadata/properties" xmlns:ns3="6610a7b0-a8ad-4753-8b94-b9dfd970c2b5" xmlns:ns4="b6f46f7c-d528-40ac-b340-eb8cc536c11e" targetNamespace="http://schemas.microsoft.com/office/2006/metadata/properties" ma:root="true" ma:fieldsID="6884bdb1d45cd8516b3825facfc07fa0" ns3:_="" ns4:_="">
    <xsd:import namespace="6610a7b0-a8ad-4753-8b94-b9dfd970c2b5"/>
    <xsd:import namespace="b6f46f7c-d528-40ac-b340-eb8cc536c11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10a7b0-a8ad-4753-8b94-b9dfd970c2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f46f7c-d528-40ac-b340-eb8cc536c11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610a7b0-a8ad-4753-8b94-b9dfd970c2b5" xsi:nil="true"/>
  </documentManagement>
</p:properties>
</file>

<file path=customXml/itemProps1.xml><?xml version="1.0" encoding="utf-8"?>
<ds:datastoreItem xmlns:ds="http://schemas.openxmlformats.org/officeDocument/2006/customXml" ds:itemID="{3C5C8B41-F028-4C84-9B9F-28EC1372BA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10a7b0-a8ad-4753-8b94-b9dfd970c2b5"/>
    <ds:schemaRef ds:uri="b6f46f7c-d528-40ac-b340-eb8cc536c1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E8A55F1-1A19-4318-A848-779217B57E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4DD1DC-9F1C-4393-AFB6-A230745EA46A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b6f46f7c-d528-40ac-b340-eb8cc536c11e"/>
    <ds:schemaRef ds:uri="6610a7b0-a8ad-4753-8b94-b9dfd970c2b5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Fuel calcul</vt:lpstr>
      <vt:lpstr>Table in use</vt:lpstr>
      <vt:lpstr>DATA Fuel Flow</vt:lpstr>
      <vt:lpstr>DATA LOAD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CHABAUD Yohann - externe</dc:creator>
  <cp:lastModifiedBy>CHABAUD Yohann - externe</cp:lastModifiedBy>
  <cp:lastPrinted>2024-01-29T14:21:45Z</cp:lastPrinted>
  <dcterms:created xsi:type="dcterms:W3CDTF">2024-01-29T10:51:51Z</dcterms:created>
  <dcterms:modified xsi:type="dcterms:W3CDTF">2024-02-07T07:58:58Z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d26f538-337a-4593-a7e6-123667b1a538_Enabled">
    <vt:lpwstr>true</vt:lpwstr>
  </property>
  <property fmtid="{D5CDD505-2E9C-101B-9397-08002B2CF9AE}" pid="3" name="MSIP_Label_2d26f538-337a-4593-a7e6-123667b1a538_SetDate">
    <vt:lpwstr>2024-01-29T10:51:54Z</vt:lpwstr>
  </property>
  <property fmtid="{D5CDD505-2E9C-101B-9397-08002B2CF9AE}" pid="4" name="MSIP_Label_2d26f538-337a-4593-a7e6-123667b1a538_Method">
    <vt:lpwstr>Standard</vt:lpwstr>
  </property>
  <property fmtid="{D5CDD505-2E9C-101B-9397-08002B2CF9AE}" pid="5" name="MSIP_Label_2d26f538-337a-4593-a7e6-123667b1a538_Name">
    <vt:lpwstr>C1 Interne</vt:lpwstr>
  </property>
  <property fmtid="{D5CDD505-2E9C-101B-9397-08002B2CF9AE}" pid="6" name="MSIP_Label_2d26f538-337a-4593-a7e6-123667b1a538_SiteId">
    <vt:lpwstr>e242425b-70fc-44dc-9ddf-c21e304e6c80</vt:lpwstr>
  </property>
  <property fmtid="{D5CDD505-2E9C-101B-9397-08002B2CF9AE}" pid="7" name="MSIP_Label_2d26f538-337a-4593-a7e6-123667b1a538_ActionId">
    <vt:lpwstr>305fe17e-759a-4457-9466-d8c269581979</vt:lpwstr>
  </property>
  <property fmtid="{D5CDD505-2E9C-101B-9397-08002B2CF9AE}" pid="8" name="MSIP_Label_2d26f538-337a-4593-a7e6-123667b1a538_ContentBits">
    <vt:lpwstr>0</vt:lpwstr>
  </property>
  <property fmtid="{D5CDD505-2E9C-101B-9397-08002B2CF9AE}" pid="9" name="ContentTypeId">
    <vt:lpwstr>0x010100AA024F362749B54B9126B0383767798E</vt:lpwstr>
  </property>
</Properties>
</file>